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f793ac1a6805b/Documents/AAT Business/Mebz Web/"/>
    </mc:Choice>
  </mc:AlternateContent>
  <xr:revisionPtr revIDLastSave="715" documentId="8_{F3DE1148-F13F-4A8C-B30E-0099D8F11B5E}" xr6:coauthVersionLast="47" xr6:coauthVersionMax="47" xr10:uidLastSave="{F1011A68-4F9A-4202-8F03-0D7AC95D8AF8}"/>
  <bookViews>
    <workbookView xWindow="-108" yWindow="-108" windowWidth="23256" windowHeight="12456" xr2:uid="{A1B970D9-EEC3-44E3-BB68-7728E37A06A4}"/>
  </bookViews>
  <sheets>
    <sheet name="Task 5 Instructions" sheetId="7" r:id="rId1"/>
    <sheet name="Production" sheetId="8" r:id="rId2"/>
    <sheet name="Rates paid (£) per unit" sheetId="11" r:id="rId3"/>
    <sheet name="Cost forecast" sheetId="12" r:id="rId4"/>
    <sheet name="Task 5 - Production Solution" sheetId="9" r:id="rId5"/>
    <sheet name="Task 5 - Cost forecast Solution" sheetId="13" r:id="rId6"/>
    <sheet name="Task 5 - Marking Scheme" sheetId="10" r:id="rId7"/>
    <sheet name="Task 6 Instructions" sheetId="1" r:id="rId8"/>
    <sheet name="Budgets and Variances" sheetId="2" r:id="rId9"/>
    <sheet name="Task 6 - Solutions" sheetId="14" r:id="rId10"/>
    <sheet name="Task 6 - Marking Schem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E25" i="2"/>
  <c r="F23" i="2"/>
  <c r="E23" i="2"/>
  <c r="F18" i="2"/>
  <c r="E18" i="2"/>
  <c r="F22" i="14"/>
  <c r="F23" i="14" s="1"/>
  <c r="F25" i="14" s="1"/>
  <c r="F24" i="14"/>
  <c r="F21" i="14"/>
  <c r="F18" i="14"/>
  <c r="F19" i="14"/>
  <c r="F17" i="14"/>
  <c r="F16" i="14"/>
  <c r="E22" i="14"/>
  <c r="E24" i="14" l="1"/>
  <c r="E23" i="14"/>
  <c r="E25" i="14" s="1"/>
  <c r="E21" i="14"/>
  <c r="E18" i="14"/>
  <c r="E19" i="14"/>
  <c r="E17" i="14"/>
  <c r="E16" i="14"/>
  <c r="D24" i="14"/>
  <c r="D23" i="14"/>
  <c r="D22" i="14"/>
  <c r="D21" i="14"/>
  <c r="E243" i="9"/>
  <c r="E236" i="9"/>
  <c r="E230" i="9"/>
  <c r="E222" i="9"/>
  <c r="E211" i="9"/>
  <c r="E197" i="9"/>
  <c r="E188" i="9"/>
  <c r="E184" i="9"/>
  <c r="E167" i="9"/>
  <c r="E160" i="9"/>
  <c r="E152" i="9"/>
  <c r="E134" i="9"/>
  <c r="E116" i="9"/>
  <c r="E96" i="9"/>
  <c r="E81" i="9"/>
  <c r="E60" i="9"/>
  <c r="E47" i="9"/>
  <c r="E31" i="9"/>
  <c r="E25" i="9"/>
  <c r="E18" i="9"/>
  <c r="E265" i="9" s="1"/>
  <c r="A14" i="13"/>
  <c r="A15" i="13"/>
  <c r="A13" i="13"/>
  <c r="F3" i="9"/>
  <c r="G3" i="9" s="1"/>
  <c r="F4" i="9"/>
  <c r="G4" i="9" s="1"/>
  <c r="F5" i="9"/>
  <c r="G5" i="9" s="1"/>
  <c r="G18" i="9" s="1"/>
  <c r="F10" i="9"/>
  <c r="G10" i="9" s="1"/>
  <c r="F11" i="9"/>
  <c r="G11" i="9" s="1"/>
  <c r="F12" i="9"/>
  <c r="G12" i="9" s="1"/>
  <c r="F13" i="9"/>
  <c r="G13" i="9" s="1"/>
  <c r="F14" i="9"/>
  <c r="G14" i="9" s="1"/>
  <c r="F15" i="9"/>
  <c r="G15" i="9" s="1"/>
  <c r="F16" i="9"/>
  <c r="G16" i="9" s="1"/>
  <c r="F17" i="9"/>
  <c r="G17" i="9" s="1"/>
  <c r="F6" i="9"/>
  <c r="G6" i="9" s="1"/>
  <c r="F7" i="9"/>
  <c r="G7" i="9" s="1"/>
  <c r="F8" i="9"/>
  <c r="G8" i="9" s="1"/>
  <c r="F9" i="9"/>
  <c r="G9" i="9" s="1"/>
  <c r="F19" i="9"/>
  <c r="G19" i="9" s="1"/>
  <c r="G25" i="9" s="1"/>
  <c r="F20" i="9"/>
  <c r="G20" i="9" s="1"/>
  <c r="F21" i="9"/>
  <c r="G21" i="9" s="1"/>
  <c r="F22" i="9"/>
  <c r="G22" i="9" s="1"/>
  <c r="F23" i="9"/>
  <c r="G23" i="9" s="1"/>
  <c r="F24" i="9"/>
  <c r="G24" i="9" s="1"/>
  <c r="F26" i="9"/>
  <c r="G26" i="9" s="1"/>
  <c r="F30" i="9"/>
  <c r="G30" i="9" s="1"/>
  <c r="F29" i="9"/>
  <c r="G29" i="9" s="1"/>
  <c r="F28" i="9"/>
  <c r="G28" i="9" s="1"/>
  <c r="F27" i="9"/>
  <c r="G27" i="9" s="1"/>
  <c r="G31" i="9" s="1"/>
  <c r="F36" i="9"/>
  <c r="G36" i="9" s="1"/>
  <c r="F37" i="9"/>
  <c r="G37" i="9" s="1"/>
  <c r="F38" i="9"/>
  <c r="G38" i="9" s="1"/>
  <c r="F39" i="9"/>
  <c r="G39" i="9" s="1"/>
  <c r="F44" i="9"/>
  <c r="G44" i="9" s="1"/>
  <c r="F45" i="9"/>
  <c r="G45" i="9" s="1"/>
  <c r="F46" i="9"/>
  <c r="G46" i="9" s="1"/>
  <c r="F40" i="9"/>
  <c r="G40" i="9" s="1"/>
  <c r="F41" i="9"/>
  <c r="G41" i="9" s="1"/>
  <c r="F42" i="9"/>
  <c r="G42" i="9" s="1"/>
  <c r="F43" i="9"/>
  <c r="G43" i="9" s="1"/>
  <c r="F32" i="9"/>
  <c r="G32" i="9" s="1"/>
  <c r="F33" i="9"/>
  <c r="G33" i="9" s="1"/>
  <c r="G47" i="9" s="1"/>
  <c r="F34" i="9"/>
  <c r="G34" i="9" s="1"/>
  <c r="F35" i="9"/>
  <c r="G35" i="9" s="1"/>
  <c r="F48" i="9"/>
  <c r="G48" i="9" s="1"/>
  <c r="F49" i="9"/>
  <c r="G49" i="9" s="1"/>
  <c r="G60" i="9" s="1"/>
  <c r="F56" i="9"/>
  <c r="G56" i="9" s="1"/>
  <c r="F57" i="9"/>
  <c r="G57" i="9" s="1"/>
  <c r="F58" i="9"/>
  <c r="G58" i="9" s="1"/>
  <c r="F59" i="9"/>
  <c r="G59" i="9" s="1"/>
  <c r="F54" i="9"/>
  <c r="G54" i="9" s="1"/>
  <c r="F55" i="9"/>
  <c r="G55" i="9" s="1"/>
  <c r="F50" i="9"/>
  <c r="G50" i="9" s="1"/>
  <c r="F51" i="9"/>
  <c r="G51" i="9" s="1"/>
  <c r="F52" i="9"/>
  <c r="G52" i="9" s="1"/>
  <c r="F53" i="9"/>
  <c r="G53" i="9" s="1"/>
  <c r="F61" i="9"/>
  <c r="G61" i="9" s="1"/>
  <c r="G81" i="9" s="1"/>
  <c r="F62" i="9"/>
  <c r="G62" i="9" s="1"/>
  <c r="F63" i="9"/>
  <c r="G63" i="9" s="1"/>
  <c r="F64" i="9"/>
  <c r="G64" i="9" s="1"/>
  <c r="F65" i="9"/>
  <c r="G65" i="9" s="1"/>
  <c r="F66" i="9"/>
  <c r="G66" i="9" s="1"/>
  <c r="F72" i="9"/>
  <c r="G72" i="9" s="1"/>
  <c r="F79" i="9"/>
  <c r="G79" i="9" s="1"/>
  <c r="F80" i="9"/>
  <c r="G80" i="9" s="1"/>
  <c r="F75" i="9"/>
  <c r="G75" i="9" s="1"/>
  <c r="F76" i="9"/>
  <c r="G76" i="9" s="1"/>
  <c r="F77" i="9"/>
  <c r="G77" i="9" s="1"/>
  <c r="F78" i="9"/>
  <c r="G78" i="9" s="1"/>
  <c r="F73" i="9"/>
  <c r="G73" i="9" s="1"/>
  <c r="F74" i="9"/>
  <c r="G74" i="9" s="1"/>
  <c r="F67" i="9"/>
  <c r="G67" i="9" s="1"/>
  <c r="F68" i="9"/>
  <c r="G68" i="9" s="1"/>
  <c r="F69" i="9"/>
  <c r="G69" i="9" s="1"/>
  <c r="F70" i="9"/>
  <c r="G70" i="9" s="1"/>
  <c r="F71" i="9"/>
  <c r="G71" i="9" s="1"/>
  <c r="F82" i="9"/>
  <c r="G82" i="9" s="1"/>
  <c r="G96" i="9" s="1"/>
  <c r="F90" i="9"/>
  <c r="G90" i="9" s="1"/>
  <c r="F91" i="9"/>
  <c r="G91" i="9" s="1"/>
  <c r="F92" i="9"/>
  <c r="G92" i="9" s="1"/>
  <c r="F93" i="9"/>
  <c r="G93" i="9" s="1"/>
  <c r="F94" i="9"/>
  <c r="G94" i="9" s="1"/>
  <c r="F95" i="9"/>
  <c r="G95" i="9" s="1"/>
  <c r="F83" i="9"/>
  <c r="G83" i="9" s="1"/>
  <c r="F84" i="9"/>
  <c r="G84" i="9" s="1"/>
  <c r="F85" i="9"/>
  <c r="G85" i="9" s="1"/>
  <c r="F86" i="9"/>
  <c r="G86" i="9" s="1"/>
  <c r="F87" i="9"/>
  <c r="G87" i="9" s="1"/>
  <c r="F88" i="9"/>
  <c r="G88" i="9" s="1"/>
  <c r="F89" i="9"/>
  <c r="G89" i="9" s="1"/>
  <c r="F97" i="9"/>
  <c r="G97" i="9" s="1"/>
  <c r="G116" i="9" s="1"/>
  <c r="F98" i="9"/>
  <c r="G98" i="9" s="1"/>
  <c r="F99" i="9"/>
  <c r="G99" i="9" s="1"/>
  <c r="F100" i="9"/>
  <c r="G100" i="9" s="1"/>
  <c r="F101" i="9"/>
  <c r="G101" i="9" s="1"/>
  <c r="F102" i="9"/>
  <c r="G102" i="9" s="1"/>
  <c r="F103" i="9"/>
  <c r="G103" i="9" s="1"/>
  <c r="F104" i="9"/>
  <c r="G104" i="9" s="1"/>
  <c r="F105" i="9"/>
  <c r="G105" i="9" s="1"/>
  <c r="F111" i="9"/>
  <c r="G111" i="9" s="1"/>
  <c r="F112" i="9"/>
  <c r="G112" i="9" s="1"/>
  <c r="F113" i="9"/>
  <c r="G113" i="9" s="1"/>
  <c r="F114" i="9"/>
  <c r="G114" i="9" s="1"/>
  <c r="F115" i="9"/>
  <c r="G115" i="9" s="1"/>
  <c r="F106" i="9"/>
  <c r="G106" i="9" s="1"/>
  <c r="F107" i="9"/>
  <c r="G107" i="9" s="1"/>
  <c r="F108" i="9"/>
  <c r="G108" i="9" s="1"/>
  <c r="F109" i="9"/>
  <c r="G109" i="9" s="1"/>
  <c r="F110" i="9"/>
  <c r="G110" i="9" s="1"/>
  <c r="F117" i="9"/>
  <c r="G117" i="9" s="1"/>
  <c r="F118" i="9"/>
  <c r="G118" i="9" s="1"/>
  <c r="F119" i="9"/>
  <c r="G119" i="9" s="1"/>
  <c r="F120" i="9"/>
  <c r="G120" i="9" s="1"/>
  <c r="F128" i="9"/>
  <c r="G128" i="9" s="1"/>
  <c r="F129" i="9"/>
  <c r="G129" i="9" s="1"/>
  <c r="F130" i="9"/>
  <c r="G130" i="9" s="1"/>
  <c r="F131" i="9"/>
  <c r="G131" i="9" s="1"/>
  <c r="F132" i="9"/>
  <c r="G132" i="9" s="1"/>
  <c r="F133" i="9"/>
  <c r="G133" i="9" s="1"/>
  <c r="F126" i="9"/>
  <c r="G126" i="9" s="1"/>
  <c r="F127" i="9"/>
  <c r="G127" i="9" s="1"/>
  <c r="F123" i="9"/>
  <c r="G123" i="9" s="1"/>
  <c r="F124" i="9"/>
  <c r="G124" i="9" s="1"/>
  <c r="F125" i="9"/>
  <c r="G125" i="9" s="1"/>
  <c r="F121" i="9"/>
  <c r="G121" i="9" s="1"/>
  <c r="F122" i="9"/>
  <c r="G122" i="9" s="1"/>
  <c r="F135" i="9"/>
  <c r="G135" i="9" s="1"/>
  <c r="G152" i="9" s="1"/>
  <c r="F136" i="9"/>
  <c r="G136" i="9" s="1"/>
  <c r="F137" i="9"/>
  <c r="G137" i="9" s="1"/>
  <c r="F139" i="9"/>
  <c r="G139" i="9" s="1"/>
  <c r="F140" i="9"/>
  <c r="G140" i="9" s="1"/>
  <c r="F141" i="9"/>
  <c r="G141" i="9" s="1"/>
  <c r="F142" i="9"/>
  <c r="G142" i="9" s="1"/>
  <c r="F143" i="9"/>
  <c r="G143" i="9" s="1"/>
  <c r="F144" i="9"/>
  <c r="G144" i="9" s="1"/>
  <c r="F145" i="9"/>
  <c r="G145" i="9" s="1"/>
  <c r="F146" i="9"/>
  <c r="G146" i="9" s="1"/>
  <c r="F147" i="9"/>
  <c r="G147" i="9" s="1"/>
  <c r="F148" i="9"/>
  <c r="G148" i="9" s="1"/>
  <c r="F149" i="9"/>
  <c r="G149" i="9" s="1"/>
  <c r="F150" i="9"/>
  <c r="G150" i="9" s="1"/>
  <c r="F151" i="9"/>
  <c r="G151" i="9" s="1"/>
  <c r="F138" i="9"/>
  <c r="G138" i="9" s="1"/>
  <c r="F153" i="9"/>
  <c r="G153" i="9" s="1"/>
  <c r="G160" i="9" s="1"/>
  <c r="F156" i="9"/>
  <c r="G156" i="9" s="1"/>
  <c r="F158" i="9"/>
  <c r="G158" i="9" s="1"/>
  <c r="F159" i="9"/>
  <c r="G159" i="9" s="1"/>
  <c r="F157" i="9"/>
  <c r="G157" i="9" s="1"/>
  <c r="F154" i="9"/>
  <c r="G154" i="9" s="1"/>
  <c r="F155" i="9"/>
  <c r="G155" i="9" s="1"/>
  <c r="F163" i="9"/>
  <c r="G163" i="9" s="1"/>
  <c r="F161" i="9"/>
  <c r="G161" i="9" s="1"/>
  <c r="G167" i="9" s="1"/>
  <c r="F164" i="9"/>
  <c r="G164" i="9" s="1"/>
  <c r="F165" i="9"/>
  <c r="G165" i="9" s="1"/>
  <c r="F162" i="9"/>
  <c r="G162" i="9" s="1"/>
  <c r="F166" i="9"/>
  <c r="G166" i="9" s="1"/>
  <c r="F168" i="9"/>
  <c r="G168" i="9" s="1"/>
  <c r="G184" i="9" s="1"/>
  <c r="F169" i="9"/>
  <c r="G169" i="9" s="1"/>
  <c r="F170" i="9"/>
  <c r="G170" i="9" s="1"/>
  <c r="F171" i="9"/>
  <c r="G171" i="9" s="1"/>
  <c r="F172" i="9"/>
  <c r="G172" i="9" s="1"/>
  <c r="F177" i="9"/>
  <c r="G177" i="9" s="1"/>
  <c r="F182" i="9"/>
  <c r="G182" i="9" s="1"/>
  <c r="F183" i="9"/>
  <c r="G183" i="9" s="1"/>
  <c r="F178" i="9"/>
  <c r="G178" i="9" s="1"/>
  <c r="F179" i="9"/>
  <c r="G179" i="9" s="1"/>
  <c r="F180" i="9"/>
  <c r="G180" i="9" s="1"/>
  <c r="F181" i="9"/>
  <c r="G181" i="9" s="1"/>
  <c r="F173" i="9"/>
  <c r="G173" i="9" s="1"/>
  <c r="F174" i="9"/>
  <c r="G174" i="9" s="1"/>
  <c r="F175" i="9"/>
  <c r="G175" i="9" s="1"/>
  <c r="F176" i="9"/>
  <c r="G176" i="9" s="1"/>
  <c r="F185" i="9"/>
  <c r="G185" i="9" s="1"/>
  <c r="G188" i="9" s="1"/>
  <c r="F186" i="9"/>
  <c r="G186" i="9" s="1"/>
  <c r="F187" i="9"/>
  <c r="G187" i="9" s="1"/>
  <c r="F195" i="9"/>
  <c r="G195" i="9" s="1"/>
  <c r="F196" i="9"/>
  <c r="G196" i="9" s="1"/>
  <c r="F189" i="9"/>
  <c r="G189" i="9" s="1"/>
  <c r="G197" i="9" s="1"/>
  <c r="F190" i="9"/>
  <c r="G190" i="9" s="1"/>
  <c r="F191" i="9"/>
  <c r="G191" i="9" s="1"/>
  <c r="F192" i="9"/>
  <c r="G192" i="9" s="1"/>
  <c r="F193" i="9"/>
  <c r="G193" i="9" s="1"/>
  <c r="F194" i="9"/>
  <c r="G194" i="9" s="1"/>
  <c r="F198" i="9"/>
  <c r="G198" i="9" s="1"/>
  <c r="G211" i="9" s="1"/>
  <c r="F199" i="9"/>
  <c r="G199" i="9" s="1"/>
  <c r="F203" i="9"/>
  <c r="G203" i="9" s="1"/>
  <c r="F204" i="9"/>
  <c r="G204" i="9" s="1"/>
  <c r="F205" i="9"/>
  <c r="G205" i="9" s="1"/>
  <c r="F207" i="9"/>
  <c r="G207" i="9" s="1"/>
  <c r="F208" i="9"/>
  <c r="G208" i="9" s="1"/>
  <c r="F209" i="9"/>
  <c r="G209" i="9" s="1"/>
  <c r="F210" i="9"/>
  <c r="G210" i="9" s="1"/>
  <c r="F206" i="9"/>
  <c r="G206" i="9" s="1"/>
  <c r="F200" i="9"/>
  <c r="G200" i="9" s="1"/>
  <c r="F201" i="9"/>
  <c r="G201" i="9" s="1"/>
  <c r="F202" i="9"/>
  <c r="G202" i="9" s="1"/>
  <c r="F212" i="9"/>
  <c r="G212" i="9" s="1"/>
  <c r="G222" i="9" s="1"/>
  <c r="F213" i="9"/>
  <c r="G213" i="9" s="1"/>
  <c r="F214" i="9"/>
  <c r="G214" i="9" s="1"/>
  <c r="F215" i="9"/>
  <c r="G215" i="9" s="1"/>
  <c r="F216" i="9"/>
  <c r="G216" i="9" s="1"/>
  <c r="F217" i="9"/>
  <c r="G217" i="9" s="1"/>
  <c r="F218" i="9"/>
  <c r="G218" i="9" s="1"/>
  <c r="F219" i="9"/>
  <c r="G219" i="9" s="1"/>
  <c r="F220" i="9"/>
  <c r="G220" i="9" s="1"/>
  <c r="F221" i="9"/>
  <c r="G221" i="9" s="1"/>
  <c r="F223" i="9"/>
  <c r="G223" i="9" s="1"/>
  <c r="G230" i="9" s="1"/>
  <c r="F224" i="9"/>
  <c r="G224" i="9" s="1"/>
  <c r="F225" i="9"/>
  <c r="G225" i="9" s="1"/>
  <c r="F226" i="9"/>
  <c r="G226" i="9" s="1"/>
  <c r="F227" i="9"/>
  <c r="G227" i="9" s="1"/>
  <c r="F228" i="9"/>
  <c r="G228" i="9" s="1"/>
  <c r="F229" i="9"/>
  <c r="G229" i="9" s="1"/>
  <c r="F231" i="9"/>
  <c r="G231" i="9" s="1"/>
  <c r="G236" i="9" s="1"/>
  <c r="F232" i="9"/>
  <c r="G232" i="9" s="1"/>
  <c r="F233" i="9"/>
  <c r="G233" i="9" s="1"/>
  <c r="F234" i="9"/>
  <c r="G234" i="9" s="1"/>
  <c r="F235" i="9"/>
  <c r="G235" i="9" s="1"/>
  <c r="F237" i="9"/>
  <c r="G237" i="9" s="1"/>
  <c r="G243" i="9" s="1"/>
  <c r="F242" i="9"/>
  <c r="G242" i="9" s="1"/>
  <c r="F238" i="9"/>
  <c r="G238" i="9" s="1"/>
  <c r="F239" i="9"/>
  <c r="G239" i="9" s="1"/>
  <c r="F240" i="9"/>
  <c r="G240" i="9" s="1"/>
  <c r="F241" i="9"/>
  <c r="G241" i="9" s="1"/>
  <c r="F2" i="9"/>
  <c r="G2" i="9" s="1"/>
  <c r="G265" i="9" l="1"/>
  <c r="G134" i="9"/>
</calcChain>
</file>

<file path=xl/sharedStrings.xml><?xml version="1.0" encoding="utf-8"?>
<sst xmlns="http://schemas.openxmlformats.org/spreadsheetml/2006/main" count="1930" uniqueCount="129">
  <si>
    <t>Marks</t>
  </si>
  <si>
    <t xml:space="preserve"> </t>
  </si>
  <si>
    <t>Accounting Marks</t>
  </si>
  <si>
    <t>Spreadsheet Marks</t>
  </si>
  <si>
    <t>Task instructions</t>
  </si>
  <si>
    <t>Plant</t>
  </si>
  <si>
    <t>Plant A</t>
  </si>
  <si>
    <t>AZ102</t>
  </si>
  <si>
    <t>A. Haste</t>
  </si>
  <si>
    <t>Plant C</t>
  </si>
  <si>
    <t>AZ104</t>
  </si>
  <si>
    <t>G. White</t>
  </si>
  <si>
    <t>AZ105</t>
  </si>
  <si>
    <t>S. Motivated</t>
  </si>
  <si>
    <t>Plant D</t>
  </si>
  <si>
    <t>J. Smith</t>
  </si>
  <si>
    <t>M. Huck</t>
  </si>
  <si>
    <t>Plant B</t>
  </si>
  <si>
    <t>A. Jones</t>
  </si>
  <si>
    <t>S. Haque</t>
  </si>
  <si>
    <t>F. Webb</t>
  </si>
  <si>
    <t>A. Zelinski</t>
  </si>
  <si>
    <t>A. Bi Yasin</t>
  </si>
  <si>
    <t>H. Turner</t>
  </si>
  <si>
    <t>B. Johnson</t>
  </si>
  <si>
    <t>W. Rooney</t>
  </si>
  <si>
    <t>M. Messi</t>
  </si>
  <si>
    <t>G. Round</t>
  </si>
  <si>
    <t>A. Kawinski</t>
  </si>
  <si>
    <t>S. Owen</t>
  </si>
  <si>
    <t>R. Harris</t>
  </si>
  <si>
    <t>AZ101</t>
  </si>
  <si>
    <t>AZ103</t>
  </si>
  <si>
    <t>W. Brick</t>
  </si>
  <si>
    <t>P. Didley</t>
  </si>
  <si>
    <t>Product Made</t>
  </si>
  <si>
    <t>Mock Two - Task 5 (16 marks)</t>
  </si>
  <si>
    <t>Week 1</t>
  </si>
  <si>
    <t>Week 2</t>
  </si>
  <si>
    <t>Week 3</t>
  </si>
  <si>
    <t>Week 4</t>
  </si>
  <si>
    <t>Week 5</t>
  </si>
  <si>
    <t>Week 6</t>
  </si>
  <si>
    <t>Rate paid (£)                      per unit made</t>
  </si>
  <si>
    <r>
      <rPr>
        <b/>
        <sz val="16"/>
        <rFont val="Calibri"/>
        <family val="2"/>
        <scheme val="minor"/>
      </rPr>
      <t xml:space="preserve">(a) </t>
    </r>
    <r>
      <rPr>
        <sz val="16"/>
        <rFont val="Calibri"/>
        <family val="2"/>
        <scheme val="minor"/>
      </rPr>
      <t xml:space="preserve">Complete the following in the ‘Production’ worksheet. </t>
    </r>
  </si>
  <si>
    <t>Rate (£) paid per unit</t>
  </si>
  <si>
    <t>Gross wages (£)</t>
  </si>
  <si>
    <t>Employee name</t>
  </si>
  <si>
    <t>Units made</t>
  </si>
  <si>
    <t>Type of product</t>
  </si>
  <si>
    <t>Week number</t>
  </si>
  <si>
    <r>
      <rPr>
        <b/>
        <sz val="16"/>
        <rFont val="Calibri"/>
        <family val="2"/>
        <scheme val="minor"/>
      </rPr>
      <t xml:space="preserve">(b) </t>
    </r>
    <r>
      <rPr>
        <sz val="16"/>
        <rFont val="Calibri"/>
        <family val="2"/>
        <scheme val="minor"/>
      </rPr>
      <t xml:space="preserve">Complete the following in the ‘cost forecast’ worksheet. </t>
    </r>
  </si>
  <si>
    <t xml:space="preserve">Amount of kilowatts </t>
  </si>
  <si>
    <t>Total energy cost (£)</t>
  </si>
  <si>
    <t xml:space="preserve">Forecast </t>
  </si>
  <si>
    <t>A. Bi Yasin Total</t>
  </si>
  <si>
    <t>A. Haste Total</t>
  </si>
  <si>
    <t>A. Jones Total</t>
  </si>
  <si>
    <t>A. Kawinski Total</t>
  </si>
  <si>
    <t>A. Zelinski Total</t>
  </si>
  <si>
    <t>B. Johnson Total</t>
  </si>
  <si>
    <t>F. Webb Total</t>
  </si>
  <si>
    <t>G. Round Total</t>
  </si>
  <si>
    <t>G. White Total</t>
  </si>
  <si>
    <t>H. Turner Total</t>
  </si>
  <si>
    <t>J. Smith Total</t>
  </si>
  <si>
    <t>M. Huck Total</t>
  </si>
  <si>
    <t>M. Messi Total</t>
  </si>
  <si>
    <t>P. Didley Total</t>
  </si>
  <si>
    <t>R. Harris Total</t>
  </si>
  <si>
    <t>S. Haque Total</t>
  </si>
  <si>
    <t>S. Motivated Total</t>
  </si>
  <si>
    <t>S. Owen Total</t>
  </si>
  <si>
    <t>W. Brick Total</t>
  </si>
  <si>
    <t>W. Rooney Total</t>
  </si>
  <si>
    <t>Grand Total</t>
  </si>
  <si>
    <t xml:space="preserve">A manufacturer makes different types of goods in plant A, B, C and D.  It has compiled data for the number of units made by each production employee for a six week period. Production employees are paid a piecework rate for each unit of product made. </t>
  </si>
  <si>
    <r>
      <rPr>
        <b/>
        <sz val="16"/>
        <rFont val="Calibri"/>
        <family val="2"/>
        <scheme val="minor"/>
      </rPr>
      <t xml:space="preserve">(i) Use Freeze Panes to freeze all information contained in row 1 of the worksheet.  </t>
    </r>
    <r>
      <rPr>
        <sz val="16"/>
        <rFont val="Calibri"/>
        <family val="2"/>
        <scheme val="minor"/>
      </rPr>
      <t>(1 mark)</t>
    </r>
  </si>
  <si>
    <t xml:space="preserve">(i) Use Freeze Panes to freeze all information contained in row 1 of the worksheet. </t>
  </si>
  <si>
    <t>(ii) Use a VLOOKUP formula in cell F2 that looks up the type of product in cell B2 and returns the rate paid (£) per unit of product made from table A1:B6 in the worksheet called 'Rates paid (£) per unit'.  2 x marks. Copy the VLOOKUP formula in cell F2 and paste this formula to cells F3:F223. 1 x mark.</t>
  </si>
  <si>
    <r>
      <rPr>
        <b/>
        <sz val="16"/>
        <rFont val="Calibri"/>
        <family val="2"/>
        <scheme val="minor"/>
      </rPr>
      <t xml:space="preserve">(iv) Use Data Sort to sort data in cells A1:G223 by employee name (in alphabetical order).  </t>
    </r>
    <r>
      <rPr>
        <sz val="16"/>
        <rFont val="Calibri"/>
        <family val="2"/>
        <scheme val="minor"/>
      </rPr>
      <t>(1 mark)</t>
    </r>
  </si>
  <si>
    <t xml:space="preserve">(iv) Use Data Sort to sort data in cells A1:G223 by employee name (in alphabetical order). </t>
  </si>
  <si>
    <t xml:space="preserve">(iii) Use a suitable formula to calculate Gross wages in cell G2.  1 x mark.  Copy your formula in cell G2 and paste this to cells G3:G223.                     1 x mark.     </t>
  </si>
  <si>
    <t>(v) Use the Subtotal function in cells A1:G223 which shows the sum of units made and sum of gross wages for each production employee.                  1 x mark for each subtotal.</t>
  </si>
  <si>
    <t xml:space="preserve">(i) Use a FORECAST formula to forecast the total energy cost (£) in cell A13 using the amount of energy (kilowatts) in cell B13. Copy your formula in cell A13 and paste this to cells A14:A15. </t>
  </si>
  <si>
    <t>Part (a)</t>
  </si>
  <si>
    <t>Part (b)</t>
  </si>
  <si>
    <r>
      <rPr>
        <b/>
        <sz val="16"/>
        <rFont val="Calibri"/>
        <family val="2"/>
        <scheme val="minor"/>
      </rPr>
      <t>(ii) Use a VLOOKUP formula in cell F2 that looks up the type of product in cell B2 and returns the rate paid (£) per unit of product made from table A1:B6 in the worksheet called 'Rates paid (£) per unit'.  Copy the VLOOKUP formula in cell F2 and paste to cells F3:F223.</t>
    </r>
    <r>
      <rPr>
        <sz val="16"/>
        <rFont val="Calibri"/>
        <family val="2"/>
        <scheme val="minor"/>
      </rPr>
      <t xml:space="preserve"> (3 marks)</t>
    </r>
  </si>
  <si>
    <r>
      <rPr>
        <b/>
        <sz val="16"/>
        <rFont val="Calibri"/>
        <family val="2"/>
        <scheme val="minor"/>
      </rPr>
      <t xml:space="preserve">(iii) Use a suitable formula to calculate Gross wages in cell G2.  Copy your formula in cell G2 and paste to cells G3:G223.                     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</si>
  <si>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 xml:space="preserve">(v) Use the Subtotal function in cells A1:G223 to show the sum of units made and sum of gross wages for each production employee. </t>
    </r>
    <r>
      <rPr>
        <sz val="16"/>
        <rFont val="Calibri"/>
        <family val="2"/>
        <scheme val="minor"/>
      </rPr>
      <t>(2 marks)</t>
    </r>
  </si>
  <si>
    <t>The worksheet 'Cost forecast' includes historical information for total energy cost (£) based on different amounts of energy consumed (kilowatts) .</t>
  </si>
  <si>
    <r>
      <rPr>
        <b/>
        <sz val="16"/>
        <rFont val="Calibri"/>
        <family val="2"/>
        <scheme val="minor"/>
      </rPr>
      <t xml:space="preserve">(i) Use a FORECAST formula to forecast the total energy cost (£) in cell A13 using the amount of energy consumed (kilowatts) in cell B13. Copy your formula in cell A13 and paste to cells A14:A15. </t>
    </r>
    <r>
      <rPr>
        <sz val="16"/>
        <rFont val="Calibri"/>
        <family val="2"/>
        <scheme val="minor"/>
      </rPr>
      <t>(3 marks)</t>
    </r>
  </si>
  <si>
    <r>
      <rPr>
        <b/>
        <sz val="16"/>
        <rFont val="Calibri"/>
        <family val="2"/>
        <scheme val="minor"/>
      </rPr>
      <t xml:space="preserve">(ii) Produce a 3-D column chart that shows the total energy cost (£) compared to the amount of energy consumed (kilowatts) from cells A1:B9.  Include a chart title called ‘Total energy cost (£)’ and format this title to bold. Label the chart Y axis and X axis.                 </t>
    </r>
    <r>
      <rPr>
        <sz val="16"/>
        <rFont val="Calibri"/>
        <family val="2"/>
        <scheme val="minor"/>
      </rPr>
      <t xml:space="preserve"> (4 marks)</t>
    </r>
  </si>
  <si>
    <t>(ii) Produce a 3-D column chart that shows the total energy cost (£) compared to the amount of energy consumed (kilowatts) from cells A1:B9.  Include a chart title called ‘Total energy cost (£)’ and format this title to bold. Label the chart Y axis and X axis. 1 x mark for a 3-D column chart. 1 x mark for a bolded chart title. 1 x mark for each axis label.</t>
  </si>
  <si>
    <t>Train Route 76</t>
  </si>
  <si>
    <t>£</t>
  </si>
  <si>
    <t>Passengers per journey</t>
  </si>
  <si>
    <t>Number of journeys</t>
  </si>
  <si>
    <t>Total passengers for all journeys</t>
  </si>
  <si>
    <t>Train Route 86</t>
  </si>
  <si>
    <t>Revenue and costs:</t>
  </si>
  <si>
    <t>Budget assumptions</t>
  </si>
  <si>
    <t>Actual                       Train Route 66</t>
  </si>
  <si>
    <t>Variance                     Train Route 66</t>
  </si>
  <si>
    <t>Selling price per journey (£)</t>
  </si>
  <si>
    <t xml:space="preserve">Revenue </t>
  </si>
  <si>
    <t>Variable costs</t>
  </si>
  <si>
    <t xml:space="preserve">Contribution </t>
  </si>
  <si>
    <t xml:space="preserve">Fixed overheads </t>
  </si>
  <si>
    <t xml:space="preserve">Profit or loss </t>
  </si>
  <si>
    <t>Budget                         Train Route 76</t>
  </si>
  <si>
    <t>Budget                         Train Route 86</t>
  </si>
  <si>
    <t>Flexed Budget                         Train Route 66</t>
  </si>
  <si>
    <t>The number of passengers per journey will be 25% more than the flexed budget for train route 66.</t>
  </si>
  <si>
    <t>The number of passengers per journey will be 20% less than the flexed budget for train route 66.</t>
  </si>
  <si>
    <t>50% more journeys are planned compared to the flexed budget for train route 66.</t>
  </si>
  <si>
    <t>10 more journeys are planned compared to the flexed budget for train route 66.</t>
  </si>
  <si>
    <t>The price per passenger will be 40% less and the variable cost will increase by £2 per passenger, compared to the flexed budget for train route 66.</t>
  </si>
  <si>
    <t>The price per passenger will be 50% more and the variable cost will remain the same per passenger, compared to the flexed budget for train route 66.</t>
  </si>
  <si>
    <t>Fixed overhead will be £200,000 more, compared to the flexed budget for train route 66.</t>
  </si>
  <si>
    <t>Fixed overhead will be £50,000 less, compared to the flexed budget for train route 66.</t>
  </si>
  <si>
    <t>Complete the following in the ‘Budgets and Variances’ worksheet.</t>
  </si>
  <si>
    <t>Mock Two - Task 6 (16 marks)</t>
  </si>
  <si>
    <r>
      <rPr>
        <b/>
        <sz val="16"/>
        <rFont val="Calibri"/>
        <family val="2"/>
        <scheme val="minor"/>
      </rPr>
      <t xml:space="preserve">(i) Calculate the variances in cells D21:D24 for train route 66. Adverse variances must be shown as a negative figure using a minus sign.                           </t>
    </r>
    <r>
      <rPr>
        <sz val="16"/>
        <rFont val="Calibri"/>
        <family val="2"/>
        <scheme val="minor"/>
      </rPr>
      <t>(4 marks)</t>
    </r>
  </si>
  <si>
    <t>(i) Calculate the variances in cells D21:D24 for train route 66. Adverse variances must be shown as a negative figure using a minus sign.                        1 x mark for each correct variance figure (formula are not required but can be used).</t>
  </si>
  <si>
    <r>
      <rPr>
        <b/>
        <sz val="16"/>
        <rFont val="Calibri"/>
        <family val="2"/>
        <scheme val="minor"/>
      </rPr>
      <t xml:space="preserve">(ii) Use formulas in cells E16:E17, E19, E21:E22 and E24 to complete the operating budget for train route 76, using the budget assumptions included in the worksheet. </t>
    </r>
    <r>
      <rPr>
        <sz val="16"/>
        <rFont val="Calibri"/>
        <family val="2"/>
        <scheme val="minor"/>
      </rPr>
      <t>(6 marks)</t>
    </r>
  </si>
  <si>
    <r>
      <t>(iii) Use formulas in cells F16:F17, F19, F21:F22 and F24 to complete the operating budget for train route 86, using the budget assumptions included in the worksheet.</t>
    </r>
    <r>
      <rPr>
        <sz val="16"/>
        <rFont val="Calibri"/>
        <family val="2"/>
        <scheme val="minor"/>
      </rPr>
      <t xml:space="preserve"> (6 marks)</t>
    </r>
  </si>
  <si>
    <t>(ii) Use formulas in cells E16:E17, E19, E21:E22 and E24 to complete the operating budget for train route 76, using the budget assumptions included in the worksheet. 1/2 x mark for accounting knowledge for each calculation) (3 marks maximum).   1/2 x mark for each formula (3 marks maximum).  Any formula is acceptable if it uses the data provided and achieves the correct outcome.</t>
  </si>
  <si>
    <t>(iii) Use formulas in cells F16:F17, F19, F21:F22 and F24 to complete the operating budget for train route 86, using the budget assumptions included in the worksheet.  1/2 x mark for accounting knowledge for each calculation) (3 marks maximum).   1/2 x mark for each formula (3 marks maximum).  Any formula is acceptable if it uses the data provided and achieves the correct outcome.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</si>
</sst>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2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11" fillId="0" borderId="4" xfId="0" applyFont="1" applyBorder="1" applyAlignment="1">
      <alignment horizontal="left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" fontId="11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3" fontId="11" fillId="4" borderId="4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1" fontId="20" fillId="0" borderId="4" xfId="0" applyNumberFormat="1" applyFont="1" applyBorder="1" applyAlignment="1">
      <alignment vertical="center"/>
    </xf>
    <xf numFmtId="3" fontId="20" fillId="4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3" fontId="20" fillId="4" borderId="4" xfId="0" applyNumberFormat="1" applyFont="1" applyFill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energy cost (£)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'Task 5 - Cost forecast Solution'!$A$1</c:f>
              <c:strCache>
                <c:ptCount val="1"/>
                <c:pt idx="0">
                  <c:v>Total energy cost (£)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'Task 5 - Cost forecast Solution'!$B$2:$B$9</c:f>
              <c:numCache>
                <c:formatCode>0</c:formatCode>
                <c:ptCount val="8"/>
                <c:pt idx="0">
                  <c:v>5490</c:v>
                </c:pt>
                <c:pt idx="1">
                  <c:v>9822</c:v>
                </c:pt>
                <c:pt idx="2">
                  <c:v>11245</c:v>
                </c:pt>
                <c:pt idx="3">
                  <c:v>13200</c:v>
                </c:pt>
                <c:pt idx="4">
                  <c:v>13668</c:v>
                </c:pt>
                <c:pt idx="5">
                  <c:v>14826</c:v>
                </c:pt>
                <c:pt idx="6">
                  <c:v>22671</c:v>
                </c:pt>
                <c:pt idx="7">
                  <c:v>27904</c:v>
                </c:pt>
              </c:numCache>
            </c:numRef>
          </c:cat>
          <c:val>
            <c:numRef>
              <c:f>'Task 5 - Cost forecast Solution'!$A$2:$A$9</c:f>
              <c:numCache>
                <c:formatCode>#,##0</c:formatCode>
                <c:ptCount val="8"/>
                <c:pt idx="0">
                  <c:v>3409.7000000000003</c:v>
                </c:pt>
                <c:pt idx="1">
                  <c:v>7857.6</c:v>
                </c:pt>
                <c:pt idx="2">
                  <c:v>7134.5499999999993</c:v>
                </c:pt>
                <c:pt idx="3">
                  <c:v>7760.0000000000009</c:v>
                </c:pt>
                <c:pt idx="4">
                  <c:v>7197.32</c:v>
                </c:pt>
                <c:pt idx="5">
                  <c:v>8061.26</c:v>
                </c:pt>
                <c:pt idx="6">
                  <c:v>14329.31</c:v>
                </c:pt>
                <c:pt idx="7">
                  <c:v>16963.36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0-4C92-92D8-8FB6E987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6552160"/>
        <c:axId val="1366553824"/>
        <c:axId val="0"/>
      </c:bar3DChart>
      <c:catAx>
        <c:axId val="136655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consumed (kilowatts)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53824"/>
        <c:crosses val="autoZero"/>
        <c:auto val="1"/>
        <c:lblAlgn val="ctr"/>
        <c:lblOffset val="100"/>
        <c:noMultiLvlLbl val="0"/>
      </c:catAx>
      <c:valAx>
        <c:axId val="13665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energy cost (£)</a:t>
                </a:r>
              </a:p>
            </c:rich>
          </c:tx>
          <c:layout>
            <c:manualLayout>
              <c:xMode val="edge"/>
              <c:yMode val="edge"/>
              <c:x val="3.5641253408783512E-2"/>
              <c:y val="0.29090698691733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5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</xdr:row>
      <xdr:rowOff>0</xdr:rowOff>
    </xdr:from>
    <xdr:to>
      <xdr:col>12</xdr:col>
      <xdr:colOff>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FCF6BB-C3A8-8483-F11F-480F77089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2FA3-4AD6-446B-A34C-F2D693A3778C}">
  <dimension ref="A1:A14"/>
  <sheetViews>
    <sheetView tabSelected="1" workbookViewId="0"/>
  </sheetViews>
  <sheetFormatPr defaultRowHeight="14.4" x14ac:dyDescent="0.3"/>
  <cols>
    <col min="1" max="1" width="163.44140625" customWidth="1"/>
  </cols>
  <sheetData>
    <row r="1" spans="1:1" ht="35.4" customHeight="1" x14ac:dyDescent="0.3">
      <c r="A1" s="5" t="s">
        <v>36</v>
      </c>
    </row>
    <row r="2" spans="1:1" ht="60.6" customHeight="1" x14ac:dyDescent="0.3">
      <c r="A2" s="7" t="s">
        <v>76</v>
      </c>
    </row>
    <row r="3" spans="1:1" ht="29.4" customHeight="1" x14ac:dyDescent="0.3">
      <c r="A3" s="6" t="s">
        <v>4</v>
      </c>
    </row>
    <row r="4" spans="1:1" ht="45.6" customHeight="1" x14ac:dyDescent="0.3">
      <c r="A4" s="7" t="s">
        <v>44</v>
      </c>
    </row>
    <row r="5" spans="1:1" ht="37.799999999999997" customHeight="1" x14ac:dyDescent="0.3">
      <c r="A5" s="7" t="s">
        <v>77</v>
      </c>
    </row>
    <row r="6" spans="1:1" ht="72" customHeight="1" x14ac:dyDescent="0.3">
      <c r="A6" s="7" t="s">
        <v>87</v>
      </c>
    </row>
    <row r="7" spans="1:1" ht="50.4" customHeight="1" x14ac:dyDescent="0.3">
      <c r="A7" s="7" t="s">
        <v>88</v>
      </c>
    </row>
    <row r="8" spans="1:1" ht="36.6" customHeight="1" x14ac:dyDescent="0.3">
      <c r="A8" s="7" t="s">
        <v>80</v>
      </c>
    </row>
    <row r="9" spans="1:1" ht="46.8" customHeight="1" x14ac:dyDescent="0.3">
      <c r="A9" s="7" t="s">
        <v>89</v>
      </c>
    </row>
    <row r="10" spans="1:1" ht="16.8" customHeight="1" x14ac:dyDescent="0.3">
      <c r="A10" s="7"/>
    </row>
    <row r="11" spans="1:1" ht="52.8" customHeight="1" x14ac:dyDescent="0.3">
      <c r="A11" s="7" t="s">
        <v>90</v>
      </c>
    </row>
    <row r="12" spans="1:1" ht="31.8" customHeight="1" x14ac:dyDescent="0.3">
      <c r="A12" s="7" t="s">
        <v>51</v>
      </c>
    </row>
    <row r="13" spans="1:1" ht="55.2" customHeight="1" x14ac:dyDescent="0.3">
      <c r="A13" s="7" t="s">
        <v>91</v>
      </c>
    </row>
    <row r="14" spans="1:1" ht="67.8" customHeight="1" x14ac:dyDescent="0.3">
      <c r="A14" s="7" t="s">
        <v>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7A0B-68B6-4660-99CB-19B8A5F4E796}">
  <dimension ref="A1:F25"/>
  <sheetViews>
    <sheetView workbookViewId="0"/>
  </sheetViews>
  <sheetFormatPr defaultRowHeight="18" x14ac:dyDescent="0.3"/>
  <cols>
    <col min="1" max="1" width="51.88671875" style="50" customWidth="1"/>
    <col min="2" max="4" width="24.5546875" style="50" customWidth="1"/>
    <col min="5" max="6" width="23.88671875" style="50" customWidth="1"/>
    <col min="7" max="16384" width="8.88671875" style="50"/>
  </cols>
  <sheetData>
    <row r="1" spans="1:6" ht="26.4" customHeight="1" x14ac:dyDescent="0.3">
      <c r="A1" s="49" t="s">
        <v>101</v>
      </c>
    </row>
    <row r="2" spans="1:6" ht="25.2" customHeight="1" x14ac:dyDescent="0.3">
      <c r="A2" s="49" t="s">
        <v>94</v>
      </c>
    </row>
    <row r="3" spans="1:6" ht="25.2" customHeight="1" x14ac:dyDescent="0.3">
      <c r="A3" s="50" t="s">
        <v>113</v>
      </c>
    </row>
    <row r="4" spans="1:6" ht="25.2" customHeight="1" x14ac:dyDescent="0.3">
      <c r="A4" s="50" t="s">
        <v>116</v>
      </c>
    </row>
    <row r="5" spans="1:6" ht="25.2" customHeight="1" x14ac:dyDescent="0.3">
      <c r="A5" s="50" t="s">
        <v>118</v>
      </c>
    </row>
    <row r="6" spans="1:6" ht="25.2" customHeight="1" x14ac:dyDescent="0.3">
      <c r="A6" s="50" t="s">
        <v>119</v>
      </c>
    </row>
    <row r="7" spans="1:6" ht="10.8" customHeight="1" x14ac:dyDescent="0.3"/>
    <row r="8" spans="1:6" ht="25.2" customHeight="1" x14ac:dyDescent="0.3">
      <c r="A8" s="49" t="s">
        <v>99</v>
      </c>
    </row>
    <row r="9" spans="1:6" ht="25.2" customHeight="1" x14ac:dyDescent="0.3">
      <c r="A9" s="50" t="s">
        <v>114</v>
      </c>
    </row>
    <row r="10" spans="1:6" ht="25.2" customHeight="1" x14ac:dyDescent="0.3">
      <c r="A10" s="50" t="s">
        <v>115</v>
      </c>
    </row>
    <row r="11" spans="1:6" ht="25.2" customHeight="1" x14ac:dyDescent="0.3">
      <c r="A11" s="50" t="s">
        <v>117</v>
      </c>
    </row>
    <row r="12" spans="1:6" ht="25.2" customHeight="1" x14ac:dyDescent="0.3">
      <c r="A12" s="50" t="s">
        <v>120</v>
      </c>
    </row>
    <row r="13" spans="1:6" ht="22.8" customHeight="1" thickBot="1" x14ac:dyDescent="0.35"/>
    <row r="14" spans="1:6" ht="36.6" thickBot="1" x14ac:dyDescent="0.35">
      <c r="A14" s="66"/>
      <c r="B14" s="51" t="s">
        <v>112</v>
      </c>
      <c r="C14" s="51" t="s">
        <v>102</v>
      </c>
      <c r="D14" s="51" t="s">
        <v>103</v>
      </c>
      <c r="E14" s="51" t="s">
        <v>110</v>
      </c>
      <c r="F14" s="51" t="s">
        <v>111</v>
      </c>
    </row>
    <row r="15" spans="1:6" ht="18.600000000000001" thickBot="1" x14ac:dyDescent="0.35">
      <c r="A15" s="66"/>
      <c r="B15" s="52" t="s">
        <v>95</v>
      </c>
      <c r="C15" s="52" t="s">
        <v>95</v>
      </c>
      <c r="D15" s="52" t="s">
        <v>95</v>
      </c>
      <c r="E15" s="52" t="s">
        <v>95</v>
      </c>
      <c r="F15" s="52" t="s">
        <v>95</v>
      </c>
    </row>
    <row r="16" spans="1:6" ht="24.6" customHeight="1" thickBot="1" x14ac:dyDescent="0.35">
      <c r="A16" s="53" t="s">
        <v>96</v>
      </c>
      <c r="B16" s="54">
        <v>1200</v>
      </c>
      <c r="C16" s="54">
        <v>1200</v>
      </c>
      <c r="D16" s="55"/>
      <c r="E16" s="54">
        <f>B16*125%</f>
        <v>1500</v>
      </c>
      <c r="F16" s="54">
        <f>B16*80%</f>
        <v>960</v>
      </c>
    </row>
    <row r="17" spans="1:6" ht="24.6" customHeight="1" thickBot="1" x14ac:dyDescent="0.35">
      <c r="A17" s="53" t="s">
        <v>97</v>
      </c>
      <c r="B17" s="54">
        <v>10</v>
      </c>
      <c r="C17" s="54">
        <v>10</v>
      </c>
      <c r="D17" s="55"/>
      <c r="E17" s="54">
        <f>B17+10</f>
        <v>20</v>
      </c>
      <c r="F17" s="54">
        <f>B17*150%</f>
        <v>15</v>
      </c>
    </row>
    <row r="18" spans="1:6" ht="24.6" customHeight="1" thickBot="1" x14ac:dyDescent="0.35">
      <c r="A18" s="53" t="s">
        <v>98</v>
      </c>
      <c r="B18" s="54">
        <v>12000</v>
      </c>
      <c r="C18" s="54">
        <v>12000</v>
      </c>
      <c r="D18" s="55"/>
      <c r="E18" s="54">
        <f>E16*E17</f>
        <v>30000</v>
      </c>
      <c r="F18" s="54">
        <f>F16*F17</f>
        <v>14400</v>
      </c>
    </row>
    <row r="19" spans="1:6" ht="24.6" customHeight="1" thickBot="1" x14ac:dyDescent="0.35">
      <c r="A19" s="53" t="s">
        <v>104</v>
      </c>
      <c r="B19" s="56">
        <v>40</v>
      </c>
      <c r="C19" s="56">
        <v>37</v>
      </c>
      <c r="D19" s="55"/>
      <c r="E19" s="56">
        <f>B19*150%</f>
        <v>60</v>
      </c>
      <c r="F19" s="56">
        <f>B19*60%</f>
        <v>24</v>
      </c>
    </row>
    <row r="20" spans="1:6" ht="24.6" customHeight="1" thickBot="1" x14ac:dyDescent="0.35">
      <c r="A20" s="57" t="s">
        <v>100</v>
      </c>
      <c r="B20" s="58"/>
      <c r="C20" s="58"/>
      <c r="D20" s="55"/>
      <c r="E20" s="58"/>
      <c r="F20" s="58"/>
    </row>
    <row r="21" spans="1:6" ht="24.6" customHeight="1" thickBot="1" x14ac:dyDescent="0.35">
      <c r="A21" s="53" t="s">
        <v>105</v>
      </c>
      <c r="B21" s="59">
        <v>480000</v>
      </c>
      <c r="C21" s="59">
        <v>444000</v>
      </c>
      <c r="D21" s="59">
        <f>C21-B21</f>
        <v>-36000</v>
      </c>
      <c r="E21" s="59">
        <f>E18*E19</f>
        <v>1800000</v>
      </c>
      <c r="F21" s="59">
        <f>F18*F19</f>
        <v>345600</v>
      </c>
    </row>
    <row r="22" spans="1:6" ht="24.6" customHeight="1" thickBot="1" x14ac:dyDescent="0.35">
      <c r="A22" s="53" t="s">
        <v>106</v>
      </c>
      <c r="B22" s="59">
        <v>96000</v>
      </c>
      <c r="C22" s="59">
        <v>103500</v>
      </c>
      <c r="D22" s="59">
        <f>B22-C22</f>
        <v>-7500</v>
      </c>
      <c r="E22" s="59">
        <f>(B22/B18)*E18</f>
        <v>240000</v>
      </c>
      <c r="F22" s="59">
        <f>((B22/B18)+2)*F18</f>
        <v>144000</v>
      </c>
    </row>
    <row r="23" spans="1:6" ht="24.6" customHeight="1" thickBot="1" x14ac:dyDescent="0.35">
      <c r="A23" s="53" t="s">
        <v>107</v>
      </c>
      <c r="B23" s="59">
        <v>384000</v>
      </c>
      <c r="C23" s="60">
        <v>340500</v>
      </c>
      <c r="D23" s="59">
        <f>C23-B23</f>
        <v>-43500</v>
      </c>
      <c r="E23" s="59">
        <f>E21-E22</f>
        <v>1560000</v>
      </c>
      <c r="F23" s="59">
        <f>F21-F22</f>
        <v>201600</v>
      </c>
    </row>
    <row r="24" spans="1:6" ht="24.6" customHeight="1" thickBot="1" x14ac:dyDescent="0.35">
      <c r="A24" s="53" t="s">
        <v>108</v>
      </c>
      <c r="B24" s="61">
        <v>500000</v>
      </c>
      <c r="C24" s="61">
        <v>470000</v>
      </c>
      <c r="D24" s="59">
        <f>B24-C24</f>
        <v>30000</v>
      </c>
      <c r="E24" s="59">
        <f>B24+200000</f>
        <v>700000</v>
      </c>
      <c r="F24" s="59">
        <f>B24-50000</f>
        <v>450000</v>
      </c>
    </row>
    <row r="25" spans="1:6" ht="24.6" customHeight="1" thickTop="1" thickBot="1" x14ac:dyDescent="0.35">
      <c r="A25" s="53" t="s">
        <v>109</v>
      </c>
      <c r="B25" s="62">
        <v>-116000</v>
      </c>
      <c r="C25" s="62">
        <v>-129500</v>
      </c>
      <c r="D25" s="62">
        <v>-13500</v>
      </c>
      <c r="E25" s="62">
        <f>E23-E24</f>
        <v>860000</v>
      </c>
      <c r="F25" s="62">
        <f>F23-F24</f>
        <v>-248400</v>
      </c>
    </row>
  </sheetData>
  <mergeCells count="1">
    <mergeCell ref="A14:A15"/>
  </mergeCells>
  <pageMargins left="0.7" right="0.7" top="0.75" bottom="0.75" header="0.3" footer="0.3"/>
  <ignoredErrors>
    <ignoredError sqref="D22:D24 E24:F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D1D7-6A02-4C48-9FE9-CA5295598666}">
  <dimension ref="A1:C7"/>
  <sheetViews>
    <sheetView workbookViewId="0"/>
  </sheetViews>
  <sheetFormatPr defaultRowHeight="14.4" x14ac:dyDescent="0.3"/>
  <cols>
    <col min="1" max="1" width="144.88671875" customWidth="1"/>
    <col min="2" max="3" width="15.88671875" customWidth="1"/>
    <col min="8" max="8" width="30.88671875" customWidth="1"/>
  </cols>
  <sheetData>
    <row r="1" spans="1:3" ht="34.799999999999997" customHeight="1" thickBot="1" x14ac:dyDescent="0.35">
      <c r="A1" s="5" t="s">
        <v>122</v>
      </c>
    </row>
    <row r="2" spans="1:3" ht="25.2" customHeight="1" x14ac:dyDescent="0.3">
      <c r="A2" s="63"/>
      <c r="B2" s="63" t="s">
        <v>2</v>
      </c>
      <c r="C2" s="63" t="s">
        <v>3</v>
      </c>
    </row>
    <row r="3" spans="1:3" ht="15" thickBot="1" x14ac:dyDescent="0.35">
      <c r="A3" s="64"/>
      <c r="B3" s="64"/>
      <c r="C3" s="64" t="s">
        <v>0</v>
      </c>
    </row>
    <row r="4" spans="1:3" s="2" customFormat="1" ht="56.4" customHeight="1" thickTop="1" thickBot="1" x14ac:dyDescent="0.35">
      <c r="A4" s="3" t="s">
        <v>124</v>
      </c>
      <c r="B4" s="4">
        <v>4</v>
      </c>
      <c r="C4" s="4"/>
    </row>
    <row r="5" spans="1:3" s="2" customFormat="1" ht="71.400000000000006" customHeight="1" thickTop="1" thickBot="1" x14ac:dyDescent="0.35">
      <c r="A5" s="3" t="s">
        <v>127</v>
      </c>
      <c r="B5" s="4">
        <v>3</v>
      </c>
      <c r="C5" s="4">
        <v>3</v>
      </c>
    </row>
    <row r="6" spans="1:3" s="2" customFormat="1" ht="71.400000000000006" customHeight="1" thickTop="1" thickBot="1" x14ac:dyDescent="0.35">
      <c r="A6" s="3" t="s">
        <v>128</v>
      </c>
      <c r="B6" s="4">
        <v>3</v>
      </c>
      <c r="C6" s="4">
        <v>3</v>
      </c>
    </row>
    <row r="7" spans="1:3" ht="15" thickTop="1" x14ac:dyDescent="0.3"/>
  </sheetData>
  <mergeCells count="3"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0CD1-D389-4335-B90B-88FFD353922F}">
  <dimension ref="A1:G223"/>
  <sheetViews>
    <sheetView workbookViewId="0"/>
  </sheetViews>
  <sheetFormatPr defaultColWidth="9.109375" defaultRowHeight="18" x14ac:dyDescent="0.35"/>
  <cols>
    <col min="1" max="1" width="17.109375" style="16" customWidth="1"/>
    <col min="2" max="2" width="20" style="16" customWidth="1"/>
    <col min="3" max="3" width="17.109375" style="16" customWidth="1"/>
    <col min="4" max="4" width="22.77734375" style="16" customWidth="1"/>
    <col min="5" max="5" width="15" style="29" customWidth="1"/>
    <col min="6" max="6" width="27.21875" style="29" customWidth="1"/>
    <col min="7" max="7" width="18.77734375" style="15" customWidth="1"/>
    <col min="8" max="16384" width="9.109375" style="15"/>
  </cols>
  <sheetData>
    <row r="1" spans="1:7" ht="22.8" customHeight="1" x14ac:dyDescent="0.35">
      <c r="A1" s="20" t="s">
        <v>5</v>
      </c>
      <c r="B1" s="20" t="s">
        <v>49</v>
      </c>
      <c r="C1" s="19" t="s">
        <v>50</v>
      </c>
      <c r="D1" s="20" t="s">
        <v>47</v>
      </c>
      <c r="E1" s="18" t="s">
        <v>48</v>
      </c>
      <c r="F1" s="18" t="s">
        <v>45</v>
      </c>
      <c r="G1" s="18" t="s">
        <v>46</v>
      </c>
    </row>
    <row r="2" spans="1:7" ht="22.8" customHeight="1" x14ac:dyDescent="0.35">
      <c r="A2" s="16" t="s">
        <v>6</v>
      </c>
      <c r="B2" s="16" t="s">
        <v>7</v>
      </c>
      <c r="C2" s="17" t="s">
        <v>38</v>
      </c>
      <c r="D2" s="16" t="s">
        <v>22</v>
      </c>
      <c r="E2" s="29">
        <v>65</v>
      </c>
      <c r="F2" s="31"/>
      <c r="G2" s="21"/>
    </row>
    <row r="3" spans="1:7" ht="22.8" customHeight="1" x14ac:dyDescent="0.35">
      <c r="A3" s="16" t="s">
        <v>6</v>
      </c>
      <c r="B3" s="16" t="s">
        <v>7</v>
      </c>
      <c r="C3" s="17" t="s">
        <v>38</v>
      </c>
      <c r="D3" s="16" t="s">
        <v>22</v>
      </c>
      <c r="E3" s="29">
        <v>75</v>
      </c>
      <c r="F3" s="31"/>
      <c r="G3" s="21"/>
    </row>
    <row r="4" spans="1:7" ht="22.8" customHeight="1" x14ac:dyDescent="0.35">
      <c r="A4" s="16" t="s">
        <v>6</v>
      </c>
      <c r="B4" s="16" t="s">
        <v>7</v>
      </c>
      <c r="C4" s="17" t="s">
        <v>37</v>
      </c>
      <c r="D4" s="16" t="s">
        <v>8</v>
      </c>
      <c r="E4" s="29">
        <v>120</v>
      </c>
      <c r="F4" s="31"/>
      <c r="G4" s="21"/>
    </row>
    <row r="5" spans="1:7" ht="22.8" customHeight="1" x14ac:dyDescent="0.35">
      <c r="A5" s="16" t="s">
        <v>6</v>
      </c>
      <c r="B5" s="16" t="s">
        <v>7</v>
      </c>
      <c r="C5" s="17" t="s">
        <v>39</v>
      </c>
      <c r="D5" s="16" t="s">
        <v>28</v>
      </c>
      <c r="E5" s="29">
        <v>55</v>
      </c>
      <c r="F5" s="31"/>
      <c r="G5" s="21"/>
    </row>
    <row r="6" spans="1:7" ht="22.8" customHeight="1" x14ac:dyDescent="0.35">
      <c r="A6" s="16" t="s">
        <v>6</v>
      </c>
      <c r="B6" s="16" t="s">
        <v>12</v>
      </c>
      <c r="C6" s="17" t="s">
        <v>42</v>
      </c>
      <c r="D6" s="16" t="s">
        <v>28</v>
      </c>
      <c r="E6" s="29">
        <v>140</v>
      </c>
      <c r="F6" s="31"/>
      <c r="G6" s="21"/>
    </row>
    <row r="7" spans="1:7" ht="22.8" customHeight="1" x14ac:dyDescent="0.35">
      <c r="A7" s="16" t="s">
        <v>6</v>
      </c>
      <c r="B7" s="16" t="s">
        <v>7</v>
      </c>
      <c r="C7" s="17" t="s">
        <v>41</v>
      </c>
      <c r="D7" s="16" t="s">
        <v>28</v>
      </c>
      <c r="E7" s="29">
        <v>55</v>
      </c>
      <c r="F7" s="31"/>
      <c r="G7" s="21"/>
    </row>
    <row r="8" spans="1:7" ht="22.8" customHeight="1" x14ac:dyDescent="0.35">
      <c r="A8" s="16" t="s">
        <v>6</v>
      </c>
      <c r="B8" s="16" t="s">
        <v>7</v>
      </c>
      <c r="C8" s="17" t="s">
        <v>38</v>
      </c>
      <c r="D8" s="16" t="s">
        <v>28</v>
      </c>
      <c r="E8" s="29">
        <v>75</v>
      </c>
      <c r="F8" s="31"/>
      <c r="G8" s="21"/>
    </row>
    <row r="9" spans="1:7" ht="22.8" customHeight="1" x14ac:dyDescent="0.35">
      <c r="A9" s="16" t="s">
        <v>6</v>
      </c>
      <c r="B9" s="16" t="s">
        <v>7</v>
      </c>
      <c r="C9" s="17" t="s">
        <v>38</v>
      </c>
      <c r="D9" s="16" t="s">
        <v>28</v>
      </c>
      <c r="E9" s="29">
        <v>70</v>
      </c>
      <c r="F9" s="31"/>
      <c r="G9" s="21"/>
    </row>
    <row r="10" spans="1:7" ht="22.8" customHeight="1" x14ac:dyDescent="0.35">
      <c r="A10" s="16" t="s">
        <v>6</v>
      </c>
      <c r="B10" s="16" t="s">
        <v>7</v>
      </c>
      <c r="C10" s="17" t="s">
        <v>37</v>
      </c>
      <c r="D10" s="16" t="s">
        <v>21</v>
      </c>
      <c r="E10" s="29">
        <v>55</v>
      </c>
      <c r="F10" s="31"/>
      <c r="G10" s="21"/>
    </row>
    <row r="11" spans="1:7" ht="22.8" customHeight="1" x14ac:dyDescent="0.35">
      <c r="A11" s="16" t="s">
        <v>6</v>
      </c>
      <c r="B11" s="16" t="s">
        <v>7</v>
      </c>
      <c r="C11" s="17" t="s">
        <v>42</v>
      </c>
      <c r="D11" s="16" t="s">
        <v>21</v>
      </c>
      <c r="E11" s="29">
        <v>65</v>
      </c>
      <c r="F11" s="31"/>
      <c r="G11" s="21"/>
    </row>
    <row r="12" spans="1:7" ht="22.8" customHeight="1" x14ac:dyDescent="0.35">
      <c r="A12" s="16" t="s">
        <v>6</v>
      </c>
      <c r="B12" s="16" t="s">
        <v>7</v>
      </c>
      <c r="C12" s="17" t="s">
        <v>40</v>
      </c>
      <c r="D12" s="16" t="s">
        <v>21</v>
      </c>
      <c r="E12" s="29">
        <v>15</v>
      </c>
      <c r="F12" s="31"/>
      <c r="G12" s="21"/>
    </row>
    <row r="13" spans="1:7" ht="22.8" customHeight="1" x14ac:dyDescent="0.35">
      <c r="A13" s="16" t="s">
        <v>6</v>
      </c>
      <c r="B13" s="16" t="s">
        <v>7</v>
      </c>
      <c r="C13" s="17" t="s">
        <v>38</v>
      </c>
      <c r="D13" s="16" t="s">
        <v>21</v>
      </c>
      <c r="E13" s="29">
        <v>65</v>
      </c>
      <c r="F13" s="31"/>
      <c r="G13" s="21"/>
    </row>
    <row r="14" spans="1:7" ht="22.8" customHeight="1" x14ac:dyDescent="0.35">
      <c r="A14" s="16" t="s">
        <v>6</v>
      </c>
      <c r="B14" s="16" t="s">
        <v>7</v>
      </c>
      <c r="C14" s="17" t="s">
        <v>38</v>
      </c>
      <c r="D14" s="16" t="s">
        <v>21</v>
      </c>
      <c r="E14" s="29">
        <v>20</v>
      </c>
      <c r="F14" s="31"/>
      <c r="G14" s="21"/>
    </row>
    <row r="15" spans="1:7" ht="22.8" customHeight="1" x14ac:dyDescent="0.35">
      <c r="A15" s="16" t="s">
        <v>6</v>
      </c>
      <c r="B15" s="16" t="s">
        <v>10</v>
      </c>
      <c r="C15" s="17" t="s">
        <v>37</v>
      </c>
      <c r="D15" s="16" t="s">
        <v>24</v>
      </c>
      <c r="E15" s="29">
        <v>125</v>
      </c>
      <c r="F15" s="31"/>
      <c r="G15" s="21"/>
    </row>
    <row r="16" spans="1:7" ht="22.8" customHeight="1" x14ac:dyDescent="0.35">
      <c r="A16" s="16" t="s">
        <v>6</v>
      </c>
      <c r="B16" s="16" t="s">
        <v>12</v>
      </c>
      <c r="C16" s="17" t="s">
        <v>37</v>
      </c>
      <c r="D16" s="16" t="s">
        <v>24</v>
      </c>
      <c r="E16" s="29">
        <v>125</v>
      </c>
      <c r="F16" s="31"/>
      <c r="G16" s="21"/>
    </row>
    <row r="17" spans="1:7" ht="22.8" customHeight="1" x14ac:dyDescent="0.35">
      <c r="A17" s="16" t="s">
        <v>6</v>
      </c>
      <c r="B17" s="16" t="s">
        <v>7</v>
      </c>
      <c r="C17" s="17" t="s">
        <v>37</v>
      </c>
      <c r="D17" s="16" t="s">
        <v>24</v>
      </c>
      <c r="E17" s="29">
        <v>55</v>
      </c>
      <c r="F17" s="31"/>
      <c r="G17" s="21"/>
    </row>
    <row r="18" spans="1:7" ht="22.8" customHeight="1" x14ac:dyDescent="0.35">
      <c r="A18" s="16" t="s">
        <v>6</v>
      </c>
      <c r="B18" s="16" t="s">
        <v>7</v>
      </c>
      <c r="C18" s="17" t="s">
        <v>42</v>
      </c>
      <c r="D18" s="16" t="s">
        <v>24</v>
      </c>
      <c r="E18" s="29">
        <v>50</v>
      </c>
      <c r="F18" s="31"/>
      <c r="G18" s="21"/>
    </row>
    <row r="19" spans="1:7" ht="22.8" customHeight="1" x14ac:dyDescent="0.35">
      <c r="A19" s="16" t="s">
        <v>6</v>
      </c>
      <c r="B19" s="16" t="s">
        <v>7</v>
      </c>
      <c r="C19" s="17" t="s">
        <v>39</v>
      </c>
      <c r="D19" s="16" t="s">
        <v>20</v>
      </c>
      <c r="E19" s="29">
        <v>50</v>
      </c>
      <c r="F19" s="31"/>
      <c r="G19" s="21"/>
    </row>
    <row r="20" spans="1:7" ht="22.8" customHeight="1" x14ac:dyDescent="0.35">
      <c r="A20" s="16" t="s">
        <v>6</v>
      </c>
      <c r="B20" s="16" t="s">
        <v>7</v>
      </c>
      <c r="C20" s="17" t="s">
        <v>39</v>
      </c>
      <c r="D20" s="16" t="s">
        <v>20</v>
      </c>
      <c r="E20" s="29">
        <v>55</v>
      </c>
      <c r="F20" s="31"/>
      <c r="G20" s="21"/>
    </row>
    <row r="21" spans="1:7" ht="22.8" customHeight="1" x14ac:dyDescent="0.35">
      <c r="A21" s="16" t="s">
        <v>6</v>
      </c>
      <c r="B21" s="16" t="s">
        <v>7</v>
      </c>
      <c r="C21" s="17" t="s">
        <v>38</v>
      </c>
      <c r="D21" s="16" t="s">
        <v>20</v>
      </c>
      <c r="E21" s="29">
        <v>30</v>
      </c>
      <c r="F21" s="31"/>
      <c r="G21" s="21"/>
    </row>
    <row r="22" spans="1:7" ht="22.8" customHeight="1" x14ac:dyDescent="0.35">
      <c r="A22" s="16" t="s">
        <v>6</v>
      </c>
      <c r="B22" s="16" t="s">
        <v>7</v>
      </c>
      <c r="C22" s="17" t="s">
        <v>38</v>
      </c>
      <c r="D22" s="16" t="s">
        <v>20</v>
      </c>
      <c r="E22" s="29">
        <v>65</v>
      </c>
      <c r="F22" s="31"/>
      <c r="G22" s="21"/>
    </row>
    <row r="23" spans="1:7" ht="22.8" customHeight="1" x14ac:dyDescent="0.35">
      <c r="A23" s="16" t="s">
        <v>6</v>
      </c>
      <c r="B23" s="16" t="s">
        <v>7</v>
      </c>
      <c r="C23" s="17" t="s">
        <v>38</v>
      </c>
      <c r="D23" s="16" t="s">
        <v>20</v>
      </c>
      <c r="E23" s="29">
        <v>70</v>
      </c>
      <c r="F23" s="31"/>
      <c r="G23" s="21"/>
    </row>
    <row r="24" spans="1:7" ht="22.8" customHeight="1" x14ac:dyDescent="0.35">
      <c r="A24" s="16" t="s">
        <v>6</v>
      </c>
      <c r="B24" s="16" t="s">
        <v>7</v>
      </c>
      <c r="C24" s="17" t="s">
        <v>37</v>
      </c>
      <c r="D24" s="16" t="s">
        <v>27</v>
      </c>
      <c r="E24" s="29">
        <v>55</v>
      </c>
      <c r="F24" s="31"/>
      <c r="G24" s="21"/>
    </row>
    <row r="25" spans="1:7" ht="22.8" customHeight="1" x14ac:dyDescent="0.35">
      <c r="A25" s="16" t="s">
        <v>6</v>
      </c>
      <c r="B25" s="16" t="s">
        <v>7</v>
      </c>
      <c r="C25" s="17" t="s">
        <v>42</v>
      </c>
      <c r="D25" s="16" t="s">
        <v>27</v>
      </c>
      <c r="E25" s="29">
        <v>65</v>
      </c>
      <c r="F25" s="31"/>
      <c r="G25" s="21"/>
    </row>
    <row r="26" spans="1:7" ht="22.8" customHeight="1" x14ac:dyDescent="0.35">
      <c r="A26" s="16" t="s">
        <v>6</v>
      </c>
      <c r="B26" s="16" t="s">
        <v>7</v>
      </c>
      <c r="C26" s="17" t="s">
        <v>40</v>
      </c>
      <c r="D26" s="16" t="s">
        <v>27</v>
      </c>
      <c r="E26" s="29">
        <v>15</v>
      </c>
      <c r="F26" s="31"/>
      <c r="G26" s="21"/>
    </row>
    <row r="27" spans="1:7" ht="22.8" customHeight="1" x14ac:dyDescent="0.35">
      <c r="A27" s="16" t="s">
        <v>6</v>
      </c>
      <c r="B27" s="16" t="s">
        <v>7</v>
      </c>
      <c r="C27" s="17" t="s">
        <v>37</v>
      </c>
      <c r="D27" s="16" t="s">
        <v>11</v>
      </c>
      <c r="E27" s="29">
        <v>140</v>
      </c>
      <c r="F27" s="31"/>
      <c r="G27" s="21"/>
    </row>
    <row r="28" spans="1:7" ht="22.8" customHeight="1" x14ac:dyDescent="0.35">
      <c r="A28" s="16" t="s">
        <v>6</v>
      </c>
      <c r="B28" s="16" t="s">
        <v>10</v>
      </c>
      <c r="C28" s="17" t="s">
        <v>37</v>
      </c>
      <c r="D28" s="16" t="s">
        <v>11</v>
      </c>
      <c r="E28" s="29">
        <v>125</v>
      </c>
      <c r="F28" s="31"/>
      <c r="G28" s="21"/>
    </row>
    <row r="29" spans="1:7" ht="22.8" customHeight="1" x14ac:dyDescent="0.35">
      <c r="A29" s="16" t="s">
        <v>6</v>
      </c>
      <c r="B29" s="16" t="s">
        <v>12</v>
      </c>
      <c r="C29" s="17" t="s">
        <v>37</v>
      </c>
      <c r="D29" s="16" t="s">
        <v>11</v>
      </c>
      <c r="E29" s="29">
        <v>125</v>
      </c>
      <c r="F29" s="31"/>
      <c r="G29" s="21"/>
    </row>
    <row r="30" spans="1:7" ht="22.8" customHeight="1" x14ac:dyDescent="0.35">
      <c r="A30" s="16" t="s">
        <v>6</v>
      </c>
      <c r="B30" s="16" t="s">
        <v>7</v>
      </c>
      <c r="C30" s="17" t="s">
        <v>42</v>
      </c>
      <c r="D30" s="16" t="s">
        <v>11</v>
      </c>
      <c r="E30" s="29">
        <v>50</v>
      </c>
      <c r="F30" s="31"/>
      <c r="G30" s="21"/>
    </row>
    <row r="31" spans="1:7" ht="22.8" customHeight="1" x14ac:dyDescent="0.35">
      <c r="A31" s="16" t="s">
        <v>6</v>
      </c>
      <c r="B31" s="16" t="s">
        <v>12</v>
      </c>
      <c r="C31" s="17" t="s">
        <v>42</v>
      </c>
      <c r="D31" s="16" t="s">
        <v>11</v>
      </c>
      <c r="E31" s="29">
        <v>140</v>
      </c>
      <c r="F31" s="31"/>
      <c r="G31" s="21"/>
    </row>
    <row r="32" spans="1:7" ht="22.8" customHeight="1" x14ac:dyDescent="0.35">
      <c r="A32" s="16" t="s">
        <v>6</v>
      </c>
      <c r="B32" s="16" t="s">
        <v>7</v>
      </c>
      <c r="C32" s="17" t="s">
        <v>38</v>
      </c>
      <c r="D32" s="16" t="s">
        <v>11</v>
      </c>
      <c r="E32" s="29">
        <v>55</v>
      </c>
      <c r="F32" s="31"/>
      <c r="G32" s="21"/>
    </row>
    <row r="33" spans="1:7" ht="22.8" customHeight="1" x14ac:dyDescent="0.35">
      <c r="A33" s="16" t="s">
        <v>6</v>
      </c>
      <c r="B33" s="16" t="s">
        <v>7</v>
      </c>
      <c r="C33" s="17" t="s">
        <v>37</v>
      </c>
      <c r="D33" s="16" t="s">
        <v>23</v>
      </c>
      <c r="E33" s="29">
        <v>120</v>
      </c>
      <c r="F33" s="31"/>
      <c r="G33" s="21"/>
    </row>
    <row r="34" spans="1:7" ht="22.8" customHeight="1" x14ac:dyDescent="0.35">
      <c r="A34" s="16" t="s">
        <v>6</v>
      </c>
      <c r="B34" s="16" t="s">
        <v>7</v>
      </c>
      <c r="C34" s="17" t="s">
        <v>37</v>
      </c>
      <c r="D34" s="16" t="s">
        <v>23</v>
      </c>
      <c r="E34" s="29">
        <v>140</v>
      </c>
      <c r="F34" s="31"/>
      <c r="G34" s="21"/>
    </row>
    <row r="35" spans="1:7" ht="22.8" customHeight="1" x14ac:dyDescent="0.35">
      <c r="A35" s="16" t="s">
        <v>6</v>
      </c>
      <c r="B35" s="16" t="s">
        <v>7</v>
      </c>
      <c r="C35" s="17" t="s">
        <v>39</v>
      </c>
      <c r="D35" s="16" t="s">
        <v>23</v>
      </c>
      <c r="E35" s="29">
        <v>120</v>
      </c>
      <c r="F35" s="31"/>
      <c r="G35" s="21"/>
    </row>
    <row r="36" spans="1:7" ht="22.8" customHeight="1" x14ac:dyDescent="0.35">
      <c r="A36" s="16" t="s">
        <v>6</v>
      </c>
      <c r="B36" s="16" t="s">
        <v>31</v>
      </c>
      <c r="C36" s="17" t="s">
        <v>41</v>
      </c>
      <c r="D36" s="16" t="s">
        <v>23</v>
      </c>
      <c r="E36" s="29">
        <v>30</v>
      </c>
      <c r="F36" s="31"/>
      <c r="G36" s="21"/>
    </row>
    <row r="37" spans="1:7" ht="22.8" customHeight="1" x14ac:dyDescent="0.35">
      <c r="A37" s="16" t="s">
        <v>6</v>
      </c>
      <c r="B37" s="16" t="s">
        <v>12</v>
      </c>
      <c r="C37" s="17" t="s">
        <v>41</v>
      </c>
      <c r="D37" s="16" t="s">
        <v>23</v>
      </c>
      <c r="E37" s="29">
        <v>145</v>
      </c>
      <c r="F37" s="31"/>
      <c r="G37" s="21"/>
    </row>
    <row r="38" spans="1:7" ht="22.8" customHeight="1" x14ac:dyDescent="0.35">
      <c r="A38" s="16" t="s">
        <v>6</v>
      </c>
      <c r="B38" s="16" t="s">
        <v>31</v>
      </c>
      <c r="C38" s="17" t="s">
        <v>42</v>
      </c>
      <c r="D38" s="16" t="s">
        <v>23</v>
      </c>
      <c r="E38" s="29">
        <v>30</v>
      </c>
      <c r="F38" s="31"/>
      <c r="G38" s="21"/>
    </row>
    <row r="39" spans="1:7" ht="22.8" customHeight="1" x14ac:dyDescent="0.35">
      <c r="A39" s="16" t="s">
        <v>6</v>
      </c>
      <c r="B39" s="16" t="s">
        <v>31</v>
      </c>
      <c r="C39" s="17" t="s">
        <v>38</v>
      </c>
      <c r="D39" s="16" t="s">
        <v>23</v>
      </c>
      <c r="E39" s="29">
        <v>40</v>
      </c>
      <c r="F39" s="31"/>
      <c r="G39" s="21"/>
    </row>
    <row r="40" spans="1:7" ht="22.8" customHeight="1" x14ac:dyDescent="0.35">
      <c r="A40" s="16" t="s">
        <v>6</v>
      </c>
      <c r="B40" s="16" t="s">
        <v>31</v>
      </c>
      <c r="C40" s="17" t="s">
        <v>41</v>
      </c>
      <c r="D40" s="16" t="s">
        <v>15</v>
      </c>
      <c r="E40" s="29">
        <v>30</v>
      </c>
      <c r="F40" s="31"/>
      <c r="G40" s="21"/>
    </row>
    <row r="41" spans="1:7" ht="22.8" customHeight="1" x14ac:dyDescent="0.35">
      <c r="A41" s="16" t="s">
        <v>6</v>
      </c>
      <c r="B41" s="16" t="s">
        <v>31</v>
      </c>
      <c r="C41" s="17" t="s">
        <v>42</v>
      </c>
      <c r="D41" s="16" t="s">
        <v>15</v>
      </c>
      <c r="E41" s="29">
        <v>30</v>
      </c>
      <c r="F41" s="31"/>
      <c r="G41" s="21"/>
    </row>
    <row r="42" spans="1:7" ht="22.8" customHeight="1" x14ac:dyDescent="0.35">
      <c r="A42" s="16" t="s">
        <v>6</v>
      </c>
      <c r="B42" s="16" t="s">
        <v>31</v>
      </c>
      <c r="C42" s="17" t="s">
        <v>38</v>
      </c>
      <c r="D42" s="16" t="s">
        <v>15</v>
      </c>
      <c r="E42" s="29">
        <v>40</v>
      </c>
      <c r="F42" s="31"/>
      <c r="G42" s="21"/>
    </row>
    <row r="43" spans="1:7" ht="22.8" customHeight="1" x14ac:dyDescent="0.35">
      <c r="A43" s="16" t="s">
        <v>6</v>
      </c>
      <c r="B43" s="16" t="s">
        <v>31</v>
      </c>
      <c r="C43" s="17" t="s">
        <v>38</v>
      </c>
      <c r="D43" s="16" t="s">
        <v>15</v>
      </c>
      <c r="E43" s="29">
        <v>40</v>
      </c>
      <c r="F43" s="31"/>
      <c r="G43" s="21"/>
    </row>
    <row r="44" spans="1:7" ht="22.8" customHeight="1" x14ac:dyDescent="0.35">
      <c r="A44" s="16" t="s">
        <v>6</v>
      </c>
      <c r="B44" s="16" t="s">
        <v>7</v>
      </c>
      <c r="C44" s="17" t="s">
        <v>37</v>
      </c>
      <c r="D44" s="16" t="s">
        <v>26</v>
      </c>
      <c r="E44" s="29">
        <v>65</v>
      </c>
      <c r="F44" s="31"/>
      <c r="G44" s="21"/>
    </row>
    <row r="45" spans="1:7" ht="22.8" customHeight="1" x14ac:dyDescent="0.35">
      <c r="A45" s="16" t="s">
        <v>6</v>
      </c>
      <c r="B45" s="16" t="s">
        <v>7</v>
      </c>
      <c r="C45" s="17" t="s">
        <v>38</v>
      </c>
      <c r="D45" s="16" t="s">
        <v>26</v>
      </c>
      <c r="E45" s="29">
        <v>30</v>
      </c>
      <c r="F45" s="31"/>
      <c r="G45" s="21"/>
    </row>
    <row r="46" spans="1:7" ht="22.8" customHeight="1" x14ac:dyDescent="0.35">
      <c r="A46" s="16" t="s">
        <v>6</v>
      </c>
      <c r="B46" s="16" t="s">
        <v>7</v>
      </c>
      <c r="C46" s="17" t="s">
        <v>38</v>
      </c>
      <c r="D46" s="16" t="s">
        <v>26</v>
      </c>
      <c r="E46" s="29">
        <v>65</v>
      </c>
      <c r="F46" s="31"/>
      <c r="G46" s="21"/>
    </row>
    <row r="47" spans="1:7" ht="22.8" customHeight="1" x14ac:dyDescent="0.35">
      <c r="A47" s="16" t="s">
        <v>6</v>
      </c>
      <c r="B47" s="16" t="s">
        <v>7</v>
      </c>
      <c r="C47" s="17" t="s">
        <v>38</v>
      </c>
      <c r="D47" s="16" t="s">
        <v>26</v>
      </c>
      <c r="E47" s="29">
        <v>65</v>
      </c>
      <c r="F47" s="31"/>
      <c r="G47" s="21"/>
    </row>
    <row r="48" spans="1:7" ht="22.8" customHeight="1" x14ac:dyDescent="0.35">
      <c r="A48" s="16" t="s">
        <v>6</v>
      </c>
      <c r="B48" s="16" t="s">
        <v>31</v>
      </c>
      <c r="C48" s="17" t="s">
        <v>38</v>
      </c>
      <c r="D48" s="16" t="s">
        <v>34</v>
      </c>
      <c r="E48" s="29">
        <v>40</v>
      </c>
      <c r="F48" s="31"/>
      <c r="G48" s="21"/>
    </row>
    <row r="49" spans="1:7" ht="22.8" customHeight="1" x14ac:dyDescent="0.35">
      <c r="A49" s="16" t="s">
        <v>6</v>
      </c>
      <c r="B49" s="16" t="s">
        <v>7</v>
      </c>
      <c r="C49" s="17" t="s">
        <v>41</v>
      </c>
      <c r="D49" s="16" t="s">
        <v>30</v>
      </c>
      <c r="E49" s="29">
        <v>20</v>
      </c>
      <c r="F49" s="31"/>
      <c r="G49" s="21"/>
    </row>
    <row r="50" spans="1:7" ht="22.8" customHeight="1" x14ac:dyDescent="0.35">
      <c r="A50" s="16" t="s">
        <v>6</v>
      </c>
      <c r="B50" s="16" t="s">
        <v>7</v>
      </c>
      <c r="C50" s="17" t="s">
        <v>38</v>
      </c>
      <c r="D50" s="16" t="s">
        <v>30</v>
      </c>
      <c r="E50" s="29">
        <v>60</v>
      </c>
      <c r="F50" s="31"/>
      <c r="G50" s="21"/>
    </row>
    <row r="51" spans="1:7" ht="22.8" customHeight="1" x14ac:dyDescent="0.35">
      <c r="A51" s="16" t="s">
        <v>6</v>
      </c>
      <c r="B51" s="16" t="s">
        <v>7</v>
      </c>
      <c r="C51" s="17" t="s">
        <v>38</v>
      </c>
      <c r="D51" s="16" t="s">
        <v>30</v>
      </c>
      <c r="E51" s="29">
        <v>60</v>
      </c>
      <c r="F51" s="31"/>
      <c r="G51" s="21"/>
    </row>
    <row r="52" spans="1:7" ht="22.8" customHeight="1" x14ac:dyDescent="0.35">
      <c r="A52" s="16" t="s">
        <v>6</v>
      </c>
      <c r="B52" s="16" t="s">
        <v>7</v>
      </c>
      <c r="C52" s="17" t="s">
        <v>38</v>
      </c>
      <c r="D52" s="16" t="s">
        <v>30</v>
      </c>
      <c r="E52" s="29">
        <v>65</v>
      </c>
      <c r="F52" s="31"/>
      <c r="G52" s="21"/>
    </row>
    <row r="53" spans="1:7" ht="22.8" customHeight="1" x14ac:dyDescent="0.35">
      <c r="A53" s="16" t="s">
        <v>6</v>
      </c>
      <c r="B53" s="16" t="s">
        <v>7</v>
      </c>
      <c r="C53" s="17" t="s">
        <v>37</v>
      </c>
      <c r="D53" s="16" t="s">
        <v>19</v>
      </c>
      <c r="E53" s="29">
        <v>55</v>
      </c>
      <c r="F53" s="31"/>
      <c r="G53" s="21"/>
    </row>
    <row r="54" spans="1:7" ht="22.8" customHeight="1" x14ac:dyDescent="0.35">
      <c r="A54" s="16" t="s">
        <v>6</v>
      </c>
      <c r="B54" s="16" t="s">
        <v>12</v>
      </c>
      <c r="C54" s="17" t="s">
        <v>41</v>
      </c>
      <c r="D54" s="16" t="s">
        <v>19</v>
      </c>
      <c r="E54" s="29">
        <v>145</v>
      </c>
      <c r="F54" s="31"/>
      <c r="G54" s="21"/>
    </row>
    <row r="55" spans="1:7" ht="22.8" customHeight="1" x14ac:dyDescent="0.35">
      <c r="A55" s="16" t="s">
        <v>6</v>
      </c>
      <c r="B55" s="16" t="s">
        <v>7</v>
      </c>
      <c r="C55" s="17" t="s">
        <v>42</v>
      </c>
      <c r="D55" s="16" t="s">
        <v>19</v>
      </c>
      <c r="E55" s="29">
        <v>55</v>
      </c>
      <c r="F55" s="31"/>
      <c r="G55" s="21"/>
    </row>
    <row r="56" spans="1:7" ht="22.8" customHeight="1" x14ac:dyDescent="0.35">
      <c r="A56" s="16" t="s">
        <v>6</v>
      </c>
      <c r="B56" s="16" t="s">
        <v>7</v>
      </c>
      <c r="C56" s="17" t="s">
        <v>38</v>
      </c>
      <c r="D56" s="16" t="s">
        <v>19</v>
      </c>
      <c r="E56" s="29">
        <v>60</v>
      </c>
      <c r="F56" s="31"/>
      <c r="G56" s="21"/>
    </row>
    <row r="57" spans="1:7" ht="22.8" customHeight="1" x14ac:dyDescent="0.35">
      <c r="A57" s="16" t="s">
        <v>6</v>
      </c>
      <c r="B57" s="16" t="s">
        <v>7</v>
      </c>
      <c r="C57" s="17" t="s">
        <v>37</v>
      </c>
      <c r="D57" s="16" t="s">
        <v>13</v>
      </c>
      <c r="E57" s="29">
        <v>90</v>
      </c>
      <c r="F57" s="31"/>
      <c r="G57" s="21"/>
    </row>
    <row r="58" spans="1:7" ht="22.8" customHeight="1" x14ac:dyDescent="0.35">
      <c r="A58" s="16" t="s">
        <v>6</v>
      </c>
      <c r="B58" s="16" t="s">
        <v>7</v>
      </c>
      <c r="C58" s="17" t="s">
        <v>37</v>
      </c>
      <c r="D58" s="16" t="s">
        <v>13</v>
      </c>
      <c r="E58" s="29">
        <v>65</v>
      </c>
      <c r="F58" s="31"/>
      <c r="G58" s="21"/>
    </row>
    <row r="59" spans="1:7" ht="22.8" customHeight="1" x14ac:dyDescent="0.35">
      <c r="A59" s="16" t="s">
        <v>6</v>
      </c>
      <c r="B59" s="16" t="s">
        <v>7</v>
      </c>
      <c r="C59" s="17" t="s">
        <v>39</v>
      </c>
      <c r="D59" s="16" t="s">
        <v>13</v>
      </c>
      <c r="E59" s="29">
        <v>120</v>
      </c>
      <c r="F59" s="31"/>
      <c r="G59" s="21"/>
    </row>
    <row r="60" spans="1:7" ht="22.8" customHeight="1" x14ac:dyDescent="0.35">
      <c r="A60" s="16" t="s">
        <v>6</v>
      </c>
      <c r="B60" s="16" t="s">
        <v>7</v>
      </c>
      <c r="C60" s="17" t="s">
        <v>39</v>
      </c>
      <c r="D60" s="16" t="s">
        <v>29</v>
      </c>
      <c r="E60" s="29">
        <v>50</v>
      </c>
      <c r="F60" s="31"/>
      <c r="G60" s="21"/>
    </row>
    <row r="61" spans="1:7" ht="22.8" customHeight="1" x14ac:dyDescent="0.35">
      <c r="A61" s="16" t="s">
        <v>6</v>
      </c>
      <c r="B61" s="16" t="s">
        <v>7</v>
      </c>
      <c r="C61" s="17" t="s">
        <v>38</v>
      </c>
      <c r="D61" s="16" t="s">
        <v>33</v>
      </c>
      <c r="E61" s="29">
        <v>60</v>
      </c>
      <c r="F61" s="31"/>
      <c r="G61" s="21"/>
    </row>
    <row r="62" spans="1:7" ht="22.8" customHeight="1" x14ac:dyDescent="0.35">
      <c r="A62" s="16" t="s">
        <v>6</v>
      </c>
      <c r="B62" s="16" t="s">
        <v>7</v>
      </c>
      <c r="C62" s="17" t="s">
        <v>37</v>
      </c>
      <c r="D62" s="16" t="s">
        <v>25</v>
      </c>
      <c r="E62" s="29">
        <v>90</v>
      </c>
      <c r="F62" s="31"/>
      <c r="G62" s="21"/>
    </row>
    <row r="63" spans="1:7" ht="22.8" customHeight="1" x14ac:dyDescent="0.35">
      <c r="A63" s="16" t="s">
        <v>6</v>
      </c>
      <c r="B63" s="16" t="s">
        <v>7</v>
      </c>
      <c r="C63" s="17" t="s">
        <v>38</v>
      </c>
      <c r="D63" s="16" t="s">
        <v>25</v>
      </c>
      <c r="E63" s="29">
        <v>55</v>
      </c>
      <c r="F63" s="31"/>
      <c r="G63" s="21"/>
    </row>
    <row r="64" spans="1:7" ht="22.8" customHeight="1" x14ac:dyDescent="0.35">
      <c r="A64" s="16" t="s">
        <v>17</v>
      </c>
      <c r="B64" s="16" t="s">
        <v>10</v>
      </c>
      <c r="C64" s="17" t="s">
        <v>37</v>
      </c>
      <c r="D64" s="16" t="s">
        <v>22</v>
      </c>
      <c r="E64" s="29">
        <v>125</v>
      </c>
      <c r="F64" s="31"/>
      <c r="G64" s="21"/>
    </row>
    <row r="65" spans="1:7" ht="22.8" customHeight="1" x14ac:dyDescent="0.35">
      <c r="A65" s="16" t="s">
        <v>17</v>
      </c>
      <c r="B65" s="16" t="s">
        <v>10</v>
      </c>
      <c r="C65" s="17" t="s">
        <v>37</v>
      </c>
      <c r="D65" s="16" t="s">
        <v>22</v>
      </c>
      <c r="E65" s="29">
        <v>125</v>
      </c>
      <c r="F65" s="31"/>
      <c r="G65" s="21"/>
    </row>
    <row r="66" spans="1:7" ht="22.8" customHeight="1" x14ac:dyDescent="0.35">
      <c r="A66" s="16" t="s">
        <v>17</v>
      </c>
      <c r="B66" s="16" t="s">
        <v>10</v>
      </c>
      <c r="C66" s="17" t="s">
        <v>37</v>
      </c>
      <c r="D66" s="16" t="s">
        <v>22</v>
      </c>
      <c r="E66" s="29">
        <v>125</v>
      </c>
      <c r="F66" s="31"/>
      <c r="G66" s="21"/>
    </row>
    <row r="67" spans="1:7" ht="22.8" customHeight="1" x14ac:dyDescent="0.35">
      <c r="A67" s="16" t="s">
        <v>17</v>
      </c>
      <c r="B67" s="16" t="s">
        <v>10</v>
      </c>
      <c r="C67" s="17" t="s">
        <v>37</v>
      </c>
      <c r="D67" s="16" t="s">
        <v>22</v>
      </c>
      <c r="E67" s="29">
        <v>125</v>
      </c>
      <c r="F67" s="31"/>
      <c r="G67" s="21"/>
    </row>
    <row r="68" spans="1:7" ht="22.8" customHeight="1" x14ac:dyDescent="0.35">
      <c r="A68" s="16" t="s">
        <v>17</v>
      </c>
      <c r="B68" s="16" t="s">
        <v>12</v>
      </c>
      <c r="C68" s="17" t="s">
        <v>40</v>
      </c>
      <c r="D68" s="16" t="s">
        <v>22</v>
      </c>
      <c r="E68" s="29">
        <v>60</v>
      </c>
      <c r="F68" s="31"/>
      <c r="G68" s="21"/>
    </row>
    <row r="69" spans="1:7" ht="22.8" customHeight="1" x14ac:dyDescent="0.35">
      <c r="A69" s="16" t="s">
        <v>17</v>
      </c>
      <c r="B69" s="16" t="s">
        <v>12</v>
      </c>
      <c r="C69" s="17" t="s">
        <v>40</v>
      </c>
      <c r="D69" s="16" t="s">
        <v>22</v>
      </c>
      <c r="E69" s="29">
        <v>60</v>
      </c>
      <c r="F69" s="31"/>
      <c r="G69" s="21"/>
    </row>
    <row r="70" spans="1:7" ht="22.8" customHeight="1" x14ac:dyDescent="0.35">
      <c r="A70" s="16" t="s">
        <v>17</v>
      </c>
      <c r="B70" s="16" t="s">
        <v>10</v>
      </c>
      <c r="C70" s="17" t="s">
        <v>37</v>
      </c>
      <c r="D70" s="16" t="s">
        <v>18</v>
      </c>
      <c r="E70" s="29">
        <v>65</v>
      </c>
      <c r="F70" s="31"/>
      <c r="G70" s="21"/>
    </row>
    <row r="71" spans="1:7" ht="22.8" customHeight="1" x14ac:dyDescent="0.35">
      <c r="A71" s="16" t="s">
        <v>17</v>
      </c>
      <c r="B71" s="16" t="s">
        <v>12</v>
      </c>
      <c r="C71" s="17" t="s">
        <v>41</v>
      </c>
      <c r="D71" s="16" t="s">
        <v>18</v>
      </c>
      <c r="E71" s="29">
        <v>125</v>
      </c>
      <c r="F71" s="31"/>
      <c r="G71" s="21"/>
    </row>
    <row r="72" spans="1:7" ht="22.8" customHeight="1" x14ac:dyDescent="0.35">
      <c r="A72" s="16" t="s">
        <v>17</v>
      </c>
      <c r="B72" s="16" t="s">
        <v>12</v>
      </c>
      <c r="C72" s="17" t="s">
        <v>42</v>
      </c>
      <c r="D72" s="16" t="s">
        <v>28</v>
      </c>
      <c r="E72" s="29">
        <v>145</v>
      </c>
      <c r="F72" s="31"/>
      <c r="G72" s="21"/>
    </row>
    <row r="73" spans="1:7" ht="22.8" customHeight="1" x14ac:dyDescent="0.35">
      <c r="A73" s="16" t="s">
        <v>17</v>
      </c>
      <c r="B73" s="16" t="s">
        <v>10</v>
      </c>
      <c r="C73" s="17" t="s">
        <v>41</v>
      </c>
      <c r="D73" s="16" t="s">
        <v>28</v>
      </c>
      <c r="E73" s="29">
        <v>100</v>
      </c>
      <c r="F73" s="31"/>
      <c r="G73" s="21"/>
    </row>
    <row r="74" spans="1:7" ht="22.8" customHeight="1" x14ac:dyDescent="0.35">
      <c r="A74" s="16" t="s">
        <v>17</v>
      </c>
      <c r="B74" s="16" t="s">
        <v>10</v>
      </c>
      <c r="C74" s="17" t="s">
        <v>41</v>
      </c>
      <c r="D74" s="16" t="s">
        <v>28</v>
      </c>
      <c r="E74" s="29">
        <v>125</v>
      </c>
      <c r="F74" s="31"/>
      <c r="G74" s="21"/>
    </row>
    <row r="75" spans="1:7" ht="22.8" customHeight="1" x14ac:dyDescent="0.35">
      <c r="A75" s="16" t="s">
        <v>17</v>
      </c>
      <c r="B75" s="16" t="s">
        <v>10</v>
      </c>
      <c r="C75" s="17" t="s">
        <v>42</v>
      </c>
      <c r="D75" s="16" t="s">
        <v>21</v>
      </c>
      <c r="E75" s="29">
        <v>125</v>
      </c>
      <c r="F75" s="31"/>
      <c r="G75" s="21"/>
    </row>
    <row r="76" spans="1:7" ht="22.8" customHeight="1" x14ac:dyDescent="0.35">
      <c r="A76" s="16" t="s">
        <v>17</v>
      </c>
      <c r="B76" s="16" t="s">
        <v>10</v>
      </c>
      <c r="C76" s="17" t="s">
        <v>40</v>
      </c>
      <c r="D76" s="16" t="s">
        <v>21</v>
      </c>
      <c r="E76" s="29">
        <v>125</v>
      </c>
      <c r="F76" s="31"/>
      <c r="G76" s="21"/>
    </row>
    <row r="77" spans="1:7" ht="22.8" customHeight="1" x14ac:dyDescent="0.35">
      <c r="A77" s="16" t="s">
        <v>17</v>
      </c>
      <c r="B77" s="16" t="s">
        <v>10</v>
      </c>
      <c r="C77" s="17" t="s">
        <v>37</v>
      </c>
      <c r="D77" s="16" t="s">
        <v>24</v>
      </c>
      <c r="E77" s="29">
        <v>125</v>
      </c>
      <c r="F77" s="31"/>
      <c r="G77" s="21"/>
    </row>
    <row r="78" spans="1:7" ht="22.8" customHeight="1" x14ac:dyDescent="0.35">
      <c r="A78" s="16" t="s">
        <v>17</v>
      </c>
      <c r="B78" s="16" t="s">
        <v>10</v>
      </c>
      <c r="C78" s="17" t="s">
        <v>39</v>
      </c>
      <c r="D78" s="16" t="s">
        <v>24</v>
      </c>
      <c r="E78" s="29">
        <v>125</v>
      </c>
      <c r="F78" s="31"/>
      <c r="G78" s="21"/>
    </row>
    <row r="79" spans="1:7" ht="22.8" customHeight="1" x14ac:dyDescent="0.35">
      <c r="A79" s="16" t="s">
        <v>17</v>
      </c>
      <c r="B79" s="16" t="s">
        <v>12</v>
      </c>
      <c r="C79" s="17" t="s">
        <v>41</v>
      </c>
      <c r="D79" s="16" t="s">
        <v>24</v>
      </c>
      <c r="E79" s="29">
        <v>125</v>
      </c>
      <c r="F79" s="32"/>
      <c r="G79" s="22"/>
    </row>
    <row r="80" spans="1:7" ht="22.8" customHeight="1" x14ac:dyDescent="0.35">
      <c r="A80" s="16" t="s">
        <v>17</v>
      </c>
      <c r="B80" s="16" t="s">
        <v>10</v>
      </c>
      <c r="C80" s="17" t="s">
        <v>41</v>
      </c>
      <c r="D80" s="16" t="s">
        <v>24</v>
      </c>
      <c r="E80" s="29">
        <v>100</v>
      </c>
      <c r="F80" s="31"/>
      <c r="G80" s="21"/>
    </row>
    <row r="81" spans="1:7" ht="22.8" customHeight="1" x14ac:dyDescent="0.35">
      <c r="A81" s="16" t="s">
        <v>17</v>
      </c>
      <c r="B81" s="16" t="s">
        <v>12</v>
      </c>
      <c r="C81" s="17" t="s">
        <v>40</v>
      </c>
      <c r="D81" s="16" t="s">
        <v>24</v>
      </c>
      <c r="E81" s="29">
        <v>65</v>
      </c>
      <c r="F81" s="31"/>
      <c r="G81" s="21"/>
    </row>
    <row r="82" spans="1:7" ht="22.8" customHeight="1" x14ac:dyDescent="0.35">
      <c r="A82" s="16" t="s">
        <v>17</v>
      </c>
      <c r="B82" s="16" t="s">
        <v>12</v>
      </c>
      <c r="C82" s="17" t="s">
        <v>40</v>
      </c>
      <c r="D82" s="16" t="s">
        <v>24</v>
      </c>
      <c r="E82" s="29">
        <v>65</v>
      </c>
      <c r="F82" s="31"/>
      <c r="G82" s="21"/>
    </row>
    <row r="83" spans="1:7" ht="22.8" customHeight="1" x14ac:dyDescent="0.35">
      <c r="A83" s="16" t="s">
        <v>17</v>
      </c>
      <c r="B83" s="16" t="s">
        <v>10</v>
      </c>
      <c r="C83" s="17" t="s">
        <v>38</v>
      </c>
      <c r="D83" s="16" t="s">
        <v>24</v>
      </c>
      <c r="E83" s="29">
        <v>75</v>
      </c>
      <c r="F83" s="31"/>
      <c r="G83" s="21"/>
    </row>
    <row r="84" spans="1:7" ht="22.8" customHeight="1" x14ac:dyDescent="0.35">
      <c r="A84" s="16" t="s">
        <v>17</v>
      </c>
      <c r="B84" s="16" t="s">
        <v>10</v>
      </c>
      <c r="C84" s="17" t="s">
        <v>38</v>
      </c>
      <c r="D84" s="16" t="s">
        <v>24</v>
      </c>
      <c r="E84" s="29">
        <v>55</v>
      </c>
      <c r="F84" s="31"/>
      <c r="G84" s="21"/>
    </row>
    <row r="85" spans="1:7" ht="22.8" customHeight="1" x14ac:dyDescent="0.35">
      <c r="A85" s="16" t="s">
        <v>17</v>
      </c>
      <c r="B85" s="16" t="s">
        <v>10</v>
      </c>
      <c r="C85" s="17" t="s">
        <v>38</v>
      </c>
      <c r="D85" s="16" t="s">
        <v>24</v>
      </c>
      <c r="E85" s="29">
        <v>125</v>
      </c>
      <c r="F85" s="31"/>
      <c r="G85" s="21"/>
    </row>
    <row r="86" spans="1:7" ht="22.8" customHeight="1" x14ac:dyDescent="0.35">
      <c r="A86" s="16" t="s">
        <v>17</v>
      </c>
      <c r="B86" s="16" t="s">
        <v>10</v>
      </c>
      <c r="C86" s="17" t="s">
        <v>38</v>
      </c>
      <c r="D86" s="16" t="s">
        <v>24</v>
      </c>
      <c r="E86" s="29">
        <v>100</v>
      </c>
      <c r="F86" s="31"/>
      <c r="G86" s="21"/>
    </row>
    <row r="87" spans="1:7" ht="22.8" customHeight="1" x14ac:dyDescent="0.35">
      <c r="A87" s="16" t="s">
        <v>17</v>
      </c>
      <c r="B87" s="16" t="s">
        <v>10</v>
      </c>
      <c r="C87" s="17" t="s">
        <v>39</v>
      </c>
      <c r="D87" s="16" t="s">
        <v>20</v>
      </c>
      <c r="E87" s="29">
        <v>100</v>
      </c>
      <c r="F87" s="31"/>
      <c r="G87" s="21"/>
    </row>
    <row r="88" spans="1:7" ht="22.8" customHeight="1" x14ac:dyDescent="0.35">
      <c r="A88" s="16" t="s">
        <v>17</v>
      </c>
      <c r="B88" s="16" t="s">
        <v>12</v>
      </c>
      <c r="C88" s="17" t="s">
        <v>40</v>
      </c>
      <c r="D88" s="16" t="s">
        <v>20</v>
      </c>
      <c r="E88" s="29">
        <v>60</v>
      </c>
      <c r="F88" s="31"/>
      <c r="G88" s="21"/>
    </row>
    <row r="89" spans="1:7" ht="22.8" customHeight="1" x14ac:dyDescent="0.35">
      <c r="A89" s="16" t="s">
        <v>17</v>
      </c>
      <c r="B89" s="16" t="s">
        <v>10</v>
      </c>
      <c r="C89" s="17" t="s">
        <v>38</v>
      </c>
      <c r="D89" s="16" t="s">
        <v>20</v>
      </c>
      <c r="E89" s="29">
        <v>100</v>
      </c>
      <c r="F89" s="31"/>
      <c r="G89" s="21"/>
    </row>
    <row r="90" spans="1:7" ht="22.8" customHeight="1" x14ac:dyDescent="0.35">
      <c r="A90" s="16" t="s">
        <v>17</v>
      </c>
      <c r="B90" s="16" t="s">
        <v>10</v>
      </c>
      <c r="C90" s="17" t="s">
        <v>37</v>
      </c>
      <c r="D90" s="16" t="s">
        <v>27</v>
      </c>
      <c r="E90" s="29">
        <v>125</v>
      </c>
      <c r="F90" s="31"/>
      <c r="G90" s="21"/>
    </row>
    <row r="91" spans="1:7" ht="22.8" customHeight="1" x14ac:dyDescent="0.35">
      <c r="A91" s="16" t="s">
        <v>17</v>
      </c>
      <c r="B91" s="16" t="s">
        <v>10</v>
      </c>
      <c r="C91" s="17" t="s">
        <v>37</v>
      </c>
      <c r="D91" s="16" t="s">
        <v>27</v>
      </c>
      <c r="E91" s="29">
        <v>125</v>
      </c>
      <c r="F91" s="31"/>
      <c r="G91" s="21"/>
    </row>
    <row r="92" spans="1:7" ht="22.8" customHeight="1" x14ac:dyDescent="0.35">
      <c r="A92" s="16" t="s">
        <v>17</v>
      </c>
      <c r="B92" s="16" t="s">
        <v>10</v>
      </c>
      <c r="C92" s="17" t="s">
        <v>37</v>
      </c>
      <c r="D92" s="16" t="s">
        <v>27</v>
      </c>
      <c r="E92" s="29">
        <v>125</v>
      </c>
      <c r="F92" s="31"/>
      <c r="G92" s="21"/>
    </row>
    <row r="93" spans="1:7" ht="22.8" customHeight="1" x14ac:dyDescent="0.35">
      <c r="A93" s="16" t="s">
        <v>17</v>
      </c>
      <c r="B93" s="16" t="s">
        <v>10</v>
      </c>
      <c r="C93" s="17" t="s">
        <v>37</v>
      </c>
      <c r="D93" s="16" t="s">
        <v>27</v>
      </c>
      <c r="E93" s="29">
        <v>125</v>
      </c>
      <c r="F93" s="31"/>
      <c r="G93" s="21"/>
    </row>
    <row r="94" spans="1:7" ht="22.8" customHeight="1" x14ac:dyDescent="0.35">
      <c r="A94" s="16" t="s">
        <v>17</v>
      </c>
      <c r="B94" s="16" t="s">
        <v>10</v>
      </c>
      <c r="C94" s="17" t="s">
        <v>42</v>
      </c>
      <c r="D94" s="16" t="s">
        <v>27</v>
      </c>
      <c r="E94" s="29">
        <v>125</v>
      </c>
      <c r="F94" s="31"/>
      <c r="G94" s="21"/>
    </row>
    <row r="95" spans="1:7" ht="22.8" customHeight="1" x14ac:dyDescent="0.35">
      <c r="A95" s="16" t="s">
        <v>17</v>
      </c>
      <c r="B95" s="16" t="s">
        <v>10</v>
      </c>
      <c r="C95" s="17" t="s">
        <v>40</v>
      </c>
      <c r="D95" s="16" t="s">
        <v>27</v>
      </c>
      <c r="E95" s="29">
        <v>125</v>
      </c>
      <c r="F95" s="31"/>
      <c r="G95" s="21"/>
    </row>
    <row r="96" spans="1:7" ht="22.8" customHeight="1" x14ac:dyDescent="0.35">
      <c r="A96" s="16" t="s">
        <v>17</v>
      </c>
      <c r="B96" s="16" t="s">
        <v>12</v>
      </c>
      <c r="C96" s="17" t="s">
        <v>40</v>
      </c>
      <c r="D96" s="16" t="s">
        <v>27</v>
      </c>
      <c r="E96" s="29">
        <v>60</v>
      </c>
      <c r="F96" s="31"/>
      <c r="G96" s="21"/>
    </row>
    <row r="97" spans="1:7" ht="22.8" customHeight="1" x14ac:dyDescent="0.35">
      <c r="A97" s="16" t="s">
        <v>17</v>
      </c>
      <c r="B97" s="16" t="s">
        <v>12</v>
      </c>
      <c r="C97" s="17" t="s">
        <v>42</v>
      </c>
      <c r="D97" s="16" t="s">
        <v>11</v>
      </c>
      <c r="E97" s="29">
        <v>145</v>
      </c>
      <c r="F97" s="31"/>
      <c r="G97" s="21"/>
    </row>
    <row r="98" spans="1:7" ht="22.8" customHeight="1" x14ac:dyDescent="0.35">
      <c r="A98" s="16" t="s">
        <v>17</v>
      </c>
      <c r="B98" s="16" t="s">
        <v>10</v>
      </c>
      <c r="C98" s="17" t="s">
        <v>41</v>
      </c>
      <c r="D98" s="16" t="s">
        <v>11</v>
      </c>
      <c r="E98" s="29">
        <v>125</v>
      </c>
      <c r="F98" s="31"/>
      <c r="G98" s="21"/>
    </row>
    <row r="99" spans="1:7" ht="22.8" customHeight="1" x14ac:dyDescent="0.35">
      <c r="A99" s="16" t="s">
        <v>17</v>
      </c>
      <c r="B99" s="16" t="s">
        <v>12</v>
      </c>
      <c r="C99" s="17" t="s">
        <v>40</v>
      </c>
      <c r="D99" s="16" t="s">
        <v>11</v>
      </c>
      <c r="E99" s="29">
        <v>65</v>
      </c>
      <c r="F99" s="31"/>
      <c r="G99" s="21"/>
    </row>
    <row r="100" spans="1:7" ht="22.8" customHeight="1" x14ac:dyDescent="0.35">
      <c r="A100" s="16" t="s">
        <v>17</v>
      </c>
      <c r="B100" s="16" t="s">
        <v>12</v>
      </c>
      <c r="C100" s="17" t="s">
        <v>42</v>
      </c>
      <c r="D100" s="16" t="s">
        <v>23</v>
      </c>
      <c r="E100" s="29">
        <v>125</v>
      </c>
      <c r="F100" s="31"/>
      <c r="G100" s="21"/>
    </row>
    <row r="101" spans="1:7" ht="22.8" customHeight="1" x14ac:dyDescent="0.35">
      <c r="A101" s="16" t="s">
        <v>17</v>
      </c>
      <c r="B101" s="16" t="s">
        <v>10</v>
      </c>
      <c r="C101" s="17" t="s">
        <v>37</v>
      </c>
      <c r="D101" s="16" t="s">
        <v>26</v>
      </c>
      <c r="E101" s="29">
        <v>65</v>
      </c>
      <c r="F101" s="31"/>
      <c r="G101" s="21"/>
    </row>
    <row r="102" spans="1:7" ht="22.8" customHeight="1" x14ac:dyDescent="0.35">
      <c r="A102" s="16" t="s">
        <v>17</v>
      </c>
      <c r="B102" s="16" t="s">
        <v>10</v>
      </c>
      <c r="C102" s="17" t="s">
        <v>39</v>
      </c>
      <c r="D102" s="16" t="s">
        <v>26</v>
      </c>
      <c r="E102" s="29">
        <v>100</v>
      </c>
      <c r="F102" s="31"/>
      <c r="G102" s="21"/>
    </row>
    <row r="103" spans="1:7" ht="22.8" customHeight="1" x14ac:dyDescent="0.35">
      <c r="A103" s="16" t="s">
        <v>17</v>
      </c>
      <c r="B103" s="16" t="s">
        <v>10</v>
      </c>
      <c r="C103" s="17" t="s">
        <v>41</v>
      </c>
      <c r="D103" s="16" t="s">
        <v>26</v>
      </c>
      <c r="E103" s="29">
        <v>100</v>
      </c>
      <c r="F103" s="31"/>
      <c r="G103" s="21"/>
    </row>
    <row r="104" spans="1:7" ht="22.8" customHeight="1" x14ac:dyDescent="0.35">
      <c r="A104" s="16" t="s">
        <v>17</v>
      </c>
      <c r="B104" s="16" t="s">
        <v>10</v>
      </c>
      <c r="C104" s="17" t="s">
        <v>38</v>
      </c>
      <c r="D104" s="16" t="s">
        <v>30</v>
      </c>
      <c r="E104" s="29">
        <v>100</v>
      </c>
      <c r="F104" s="31"/>
      <c r="G104" s="21"/>
    </row>
    <row r="105" spans="1:7" ht="22.8" customHeight="1" x14ac:dyDescent="0.35">
      <c r="A105" s="16" t="s">
        <v>17</v>
      </c>
      <c r="B105" s="16" t="s">
        <v>10</v>
      </c>
      <c r="C105" s="17" t="s">
        <v>42</v>
      </c>
      <c r="D105" s="16" t="s">
        <v>19</v>
      </c>
      <c r="E105" s="29">
        <v>100</v>
      </c>
      <c r="F105" s="31"/>
      <c r="G105" s="21"/>
    </row>
    <row r="106" spans="1:7" ht="22.8" customHeight="1" x14ac:dyDescent="0.35">
      <c r="A106" s="16" t="s">
        <v>17</v>
      </c>
      <c r="B106" s="16" t="s">
        <v>12</v>
      </c>
      <c r="C106" s="17" t="s">
        <v>40</v>
      </c>
      <c r="D106" s="16" t="s">
        <v>19</v>
      </c>
      <c r="E106" s="29">
        <v>65</v>
      </c>
      <c r="F106" s="31"/>
      <c r="G106" s="21"/>
    </row>
    <row r="107" spans="1:7" ht="22.8" customHeight="1" x14ac:dyDescent="0.35">
      <c r="A107" s="16" t="s">
        <v>17</v>
      </c>
      <c r="B107" s="16" t="s">
        <v>10</v>
      </c>
      <c r="C107" s="17" t="s">
        <v>37</v>
      </c>
      <c r="D107" s="16" t="s">
        <v>13</v>
      </c>
      <c r="E107" s="29">
        <v>125</v>
      </c>
      <c r="F107" s="31"/>
      <c r="G107" s="21"/>
    </row>
    <row r="108" spans="1:7" ht="22.8" customHeight="1" x14ac:dyDescent="0.35">
      <c r="A108" s="16" t="s">
        <v>17</v>
      </c>
      <c r="B108" s="16" t="s">
        <v>10</v>
      </c>
      <c r="C108" s="17" t="s">
        <v>39</v>
      </c>
      <c r="D108" s="16" t="s">
        <v>13</v>
      </c>
      <c r="E108" s="29">
        <v>125</v>
      </c>
      <c r="F108" s="31"/>
      <c r="G108" s="21"/>
    </row>
    <row r="109" spans="1:7" ht="22.8" customHeight="1" x14ac:dyDescent="0.35">
      <c r="A109" s="16" t="s">
        <v>17</v>
      </c>
      <c r="B109" s="16" t="s">
        <v>10</v>
      </c>
      <c r="C109" s="17" t="s">
        <v>41</v>
      </c>
      <c r="D109" s="16" t="s">
        <v>13</v>
      </c>
      <c r="E109" s="29">
        <v>100</v>
      </c>
      <c r="F109" s="31"/>
      <c r="G109" s="21"/>
    </row>
    <row r="110" spans="1:7" ht="22.8" customHeight="1" x14ac:dyDescent="0.35">
      <c r="A110" s="16" t="s">
        <v>17</v>
      </c>
      <c r="B110" s="16" t="s">
        <v>12</v>
      </c>
      <c r="C110" s="17" t="s">
        <v>42</v>
      </c>
      <c r="D110" s="16" t="s">
        <v>13</v>
      </c>
      <c r="E110" s="29">
        <v>125</v>
      </c>
      <c r="F110" s="31"/>
      <c r="G110" s="21"/>
    </row>
    <row r="111" spans="1:7" ht="22.8" customHeight="1" x14ac:dyDescent="0.35">
      <c r="A111" s="16" t="s">
        <v>17</v>
      </c>
      <c r="B111" s="16" t="s">
        <v>10</v>
      </c>
      <c r="C111" s="17" t="s">
        <v>42</v>
      </c>
      <c r="D111" s="16" t="s">
        <v>13</v>
      </c>
      <c r="E111" s="29">
        <v>100</v>
      </c>
      <c r="F111" s="31"/>
      <c r="G111" s="21"/>
    </row>
    <row r="112" spans="1:7" ht="22.8" customHeight="1" x14ac:dyDescent="0.35">
      <c r="A112" s="16" t="s">
        <v>17</v>
      </c>
      <c r="B112" s="16" t="s">
        <v>12</v>
      </c>
      <c r="C112" s="17" t="s">
        <v>40</v>
      </c>
      <c r="D112" s="16" t="s">
        <v>29</v>
      </c>
      <c r="E112" s="29">
        <v>60</v>
      </c>
      <c r="F112" s="31"/>
      <c r="G112" s="21"/>
    </row>
    <row r="113" spans="1:7" ht="22.8" customHeight="1" x14ac:dyDescent="0.35">
      <c r="A113" s="16" t="s">
        <v>17</v>
      </c>
      <c r="B113" s="16" t="s">
        <v>12</v>
      </c>
      <c r="C113" s="17" t="s">
        <v>40</v>
      </c>
      <c r="D113" s="16" t="s">
        <v>29</v>
      </c>
      <c r="E113" s="29">
        <v>60</v>
      </c>
      <c r="F113" s="31"/>
      <c r="G113" s="21"/>
    </row>
    <row r="114" spans="1:7" ht="22.8" customHeight="1" x14ac:dyDescent="0.35">
      <c r="A114" s="16" t="s">
        <v>17</v>
      </c>
      <c r="B114" s="16" t="s">
        <v>10</v>
      </c>
      <c r="C114" s="17" t="s">
        <v>38</v>
      </c>
      <c r="D114" s="16" t="s">
        <v>33</v>
      </c>
      <c r="E114" s="29">
        <v>75</v>
      </c>
      <c r="F114" s="31"/>
      <c r="G114" s="21"/>
    </row>
    <row r="115" spans="1:7" ht="22.8" customHeight="1" x14ac:dyDescent="0.35">
      <c r="A115" s="16" t="s">
        <v>17</v>
      </c>
      <c r="B115" s="16" t="s">
        <v>10</v>
      </c>
      <c r="C115" s="17" t="s">
        <v>38</v>
      </c>
      <c r="D115" s="16" t="s">
        <v>33</v>
      </c>
      <c r="E115" s="29">
        <v>55</v>
      </c>
      <c r="F115" s="31"/>
      <c r="G115" s="21"/>
    </row>
    <row r="116" spans="1:7" ht="22.8" customHeight="1" x14ac:dyDescent="0.35">
      <c r="A116" s="16" t="s">
        <v>17</v>
      </c>
      <c r="B116" s="16" t="s">
        <v>10</v>
      </c>
      <c r="C116" s="17" t="s">
        <v>38</v>
      </c>
      <c r="D116" s="16" t="s">
        <v>33</v>
      </c>
      <c r="E116" s="29">
        <v>125</v>
      </c>
      <c r="F116" s="31"/>
      <c r="G116" s="21"/>
    </row>
    <row r="117" spans="1:7" ht="22.8" customHeight="1" x14ac:dyDescent="0.35">
      <c r="A117" s="16" t="s">
        <v>17</v>
      </c>
      <c r="B117" s="16" t="s">
        <v>10</v>
      </c>
      <c r="C117" s="17" t="s">
        <v>38</v>
      </c>
      <c r="D117" s="16" t="s">
        <v>33</v>
      </c>
      <c r="E117" s="29">
        <v>100</v>
      </c>
      <c r="F117" s="31"/>
      <c r="G117" s="21"/>
    </row>
    <row r="118" spans="1:7" ht="22.8" customHeight="1" x14ac:dyDescent="0.35">
      <c r="A118" s="16" t="s">
        <v>9</v>
      </c>
      <c r="B118" s="16" t="s">
        <v>12</v>
      </c>
      <c r="C118" s="17" t="s">
        <v>39</v>
      </c>
      <c r="D118" s="16" t="s">
        <v>22</v>
      </c>
      <c r="E118" s="29">
        <v>120</v>
      </c>
      <c r="F118" s="31"/>
      <c r="G118" s="21"/>
    </row>
    <row r="119" spans="1:7" ht="22.8" customHeight="1" x14ac:dyDescent="0.35">
      <c r="A119" s="16" t="s">
        <v>9</v>
      </c>
      <c r="B119" s="16" t="s">
        <v>10</v>
      </c>
      <c r="C119" s="17" t="s">
        <v>37</v>
      </c>
      <c r="D119" s="16" t="s">
        <v>8</v>
      </c>
      <c r="E119" s="29">
        <v>125</v>
      </c>
      <c r="F119" s="31"/>
      <c r="G119" s="21"/>
    </row>
    <row r="120" spans="1:7" ht="22.8" customHeight="1" x14ac:dyDescent="0.35">
      <c r="A120" s="16" t="s">
        <v>9</v>
      </c>
      <c r="B120" s="16" t="s">
        <v>10</v>
      </c>
      <c r="C120" s="17" t="s">
        <v>37</v>
      </c>
      <c r="D120" s="16" t="s">
        <v>8</v>
      </c>
      <c r="E120" s="29">
        <v>100</v>
      </c>
      <c r="F120" s="31"/>
      <c r="G120" s="21"/>
    </row>
    <row r="121" spans="1:7" ht="22.8" customHeight="1" x14ac:dyDescent="0.35">
      <c r="A121" s="16" t="s">
        <v>9</v>
      </c>
      <c r="B121" s="16" t="s">
        <v>10</v>
      </c>
      <c r="C121" s="17" t="s">
        <v>41</v>
      </c>
      <c r="D121" s="16" t="s">
        <v>8</v>
      </c>
      <c r="E121" s="29">
        <v>125</v>
      </c>
      <c r="F121" s="31"/>
      <c r="G121" s="21"/>
    </row>
    <row r="122" spans="1:7" ht="22.8" customHeight="1" x14ac:dyDescent="0.35">
      <c r="A122" s="16" t="s">
        <v>9</v>
      </c>
      <c r="B122" s="16" t="s">
        <v>10</v>
      </c>
      <c r="C122" s="17" t="s">
        <v>41</v>
      </c>
      <c r="D122" s="16" t="s">
        <v>8</v>
      </c>
      <c r="E122" s="29">
        <v>125</v>
      </c>
      <c r="F122" s="31"/>
      <c r="G122" s="21"/>
    </row>
    <row r="123" spans="1:7" ht="22.8" customHeight="1" x14ac:dyDescent="0.35">
      <c r="A123" s="16" t="s">
        <v>9</v>
      </c>
      <c r="B123" s="16" t="s">
        <v>10</v>
      </c>
      <c r="C123" s="17" t="s">
        <v>41</v>
      </c>
      <c r="D123" s="16" t="s">
        <v>8</v>
      </c>
      <c r="E123" s="29">
        <v>100</v>
      </c>
      <c r="F123" s="31"/>
      <c r="G123" s="21"/>
    </row>
    <row r="124" spans="1:7" ht="22.8" customHeight="1" x14ac:dyDescent="0.35">
      <c r="A124" s="16" t="s">
        <v>9</v>
      </c>
      <c r="B124" s="16" t="s">
        <v>12</v>
      </c>
      <c r="C124" s="17" t="s">
        <v>39</v>
      </c>
      <c r="D124" s="16" t="s">
        <v>28</v>
      </c>
      <c r="E124" s="29">
        <v>120</v>
      </c>
      <c r="F124" s="31"/>
      <c r="G124" s="21"/>
    </row>
    <row r="125" spans="1:7" ht="22.8" customHeight="1" x14ac:dyDescent="0.35">
      <c r="A125" s="16" t="s">
        <v>9</v>
      </c>
      <c r="B125" s="16" t="s">
        <v>10</v>
      </c>
      <c r="C125" s="17" t="s">
        <v>42</v>
      </c>
      <c r="D125" s="16" t="s">
        <v>28</v>
      </c>
      <c r="E125" s="29">
        <v>100</v>
      </c>
      <c r="F125" s="31"/>
      <c r="G125" s="21"/>
    </row>
    <row r="126" spans="1:7" ht="22.8" customHeight="1" x14ac:dyDescent="0.35">
      <c r="A126" s="16" t="s">
        <v>9</v>
      </c>
      <c r="B126" s="16" t="s">
        <v>12</v>
      </c>
      <c r="C126" s="17" t="s">
        <v>42</v>
      </c>
      <c r="D126" s="16" t="s">
        <v>21</v>
      </c>
      <c r="E126" s="29">
        <v>35</v>
      </c>
      <c r="F126" s="31"/>
      <c r="G126" s="21"/>
    </row>
    <row r="127" spans="1:7" ht="22.8" customHeight="1" x14ac:dyDescent="0.35">
      <c r="A127" s="16" t="s">
        <v>9</v>
      </c>
      <c r="B127" s="16" t="s">
        <v>10</v>
      </c>
      <c r="C127" s="17" t="s">
        <v>37</v>
      </c>
      <c r="D127" s="16" t="s">
        <v>24</v>
      </c>
      <c r="E127" s="29">
        <v>125</v>
      </c>
      <c r="F127" s="31"/>
      <c r="G127" s="21"/>
    </row>
    <row r="128" spans="1:7" ht="22.8" customHeight="1" x14ac:dyDescent="0.35">
      <c r="A128" s="16" t="s">
        <v>9</v>
      </c>
      <c r="B128" s="16" t="s">
        <v>10</v>
      </c>
      <c r="C128" s="17" t="s">
        <v>41</v>
      </c>
      <c r="D128" s="16" t="s">
        <v>24</v>
      </c>
      <c r="E128" s="29">
        <v>125</v>
      </c>
      <c r="F128" s="32"/>
      <c r="G128" s="22"/>
    </row>
    <row r="129" spans="1:7" ht="22.8" customHeight="1" x14ac:dyDescent="0.35">
      <c r="A129" s="16" t="s">
        <v>9</v>
      </c>
      <c r="B129" s="16" t="s">
        <v>10</v>
      </c>
      <c r="C129" s="17" t="s">
        <v>41</v>
      </c>
      <c r="D129" s="16" t="s">
        <v>24</v>
      </c>
      <c r="E129" s="29">
        <v>100</v>
      </c>
      <c r="F129" s="31"/>
      <c r="G129" s="21"/>
    </row>
    <row r="130" spans="1:7" ht="22.8" customHeight="1" x14ac:dyDescent="0.35">
      <c r="A130" s="16" t="s">
        <v>9</v>
      </c>
      <c r="B130" s="16" t="s">
        <v>10</v>
      </c>
      <c r="C130" s="17" t="s">
        <v>37</v>
      </c>
      <c r="D130" s="16" t="s">
        <v>20</v>
      </c>
      <c r="E130" s="29">
        <v>100</v>
      </c>
      <c r="F130" s="31"/>
      <c r="G130" s="21"/>
    </row>
    <row r="131" spans="1:7" ht="22.8" customHeight="1" x14ac:dyDescent="0.35">
      <c r="A131" s="16" t="s">
        <v>9</v>
      </c>
      <c r="B131" s="16" t="s">
        <v>12</v>
      </c>
      <c r="C131" s="17" t="s">
        <v>39</v>
      </c>
      <c r="D131" s="16" t="s">
        <v>20</v>
      </c>
      <c r="E131" s="29">
        <v>120</v>
      </c>
      <c r="F131" s="31"/>
      <c r="G131" s="21"/>
    </row>
    <row r="132" spans="1:7" ht="22.8" customHeight="1" x14ac:dyDescent="0.35">
      <c r="A132" s="16" t="s">
        <v>9</v>
      </c>
      <c r="B132" s="16" t="s">
        <v>12</v>
      </c>
      <c r="C132" s="17" t="s">
        <v>39</v>
      </c>
      <c r="D132" s="16" t="s">
        <v>20</v>
      </c>
      <c r="E132" s="29">
        <v>120</v>
      </c>
      <c r="F132" s="31"/>
      <c r="G132" s="21"/>
    </row>
    <row r="133" spans="1:7" ht="22.8" customHeight="1" x14ac:dyDescent="0.35">
      <c r="A133" s="16" t="s">
        <v>9</v>
      </c>
      <c r="B133" s="16" t="s">
        <v>12</v>
      </c>
      <c r="C133" s="17" t="s">
        <v>38</v>
      </c>
      <c r="D133" s="16" t="s">
        <v>20</v>
      </c>
      <c r="E133" s="29">
        <v>125</v>
      </c>
      <c r="F133" s="31"/>
      <c r="G133" s="21"/>
    </row>
    <row r="134" spans="1:7" ht="22.8" customHeight="1" x14ac:dyDescent="0.35">
      <c r="A134" s="16" t="s">
        <v>9</v>
      </c>
      <c r="B134" s="16" t="s">
        <v>10</v>
      </c>
      <c r="C134" s="17" t="s">
        <v>37</v>
      </c>
      <c r="D134" s="16" t="s">
        <v>27</v>
      </c>
      <c r="E134" s="29">
        <v>100</v>
      </c>
      <c r="F134" s="31"/>
      <c r="G134" s="21"/>
    </row>
    <row r="135" spans="1:7" ht="22.8" customHeight="1" x14ac:dyDescent="0.35">
      <c r="A135" s="16" t="s">
        <v>9</v>
      </c>
      <c r="B135" s="16" t="s">
        <v>12</v>
      </c>
      <c r="C135" s="17" t="s">
        <v>42</v>
      </c>
      <c r="D135" s="16" t="s">
        <v>27</v>
      </c>
      <c r="E135" s="29">
        <v>35</v>
      </c>
      <c r="F135" s="31"/>
      <c r="G135" s="21"/>
    </row>
    <row r="136" spans="1:7" ht="22.8" customHeight="1" x14ac:dyDescent="0.35">
      <c r="A136" s="16" t="s">
        <v>9</v>
      </c>
      <c r="B136" s="16" t="s">
        <v>10</v>
      </c>
      <c r="C136" s="17" t="s">
        <v>37</v>
      </c>
      <c r="D136" s="16" t="s">
        <v>11</v>
      </c>
      <c r="E136" s="29">
        <v>125</v>
      </c>
      <c r="F136" s="31"/>
      <c r="G136" s="21"/>
    </row>
    <row r="137" spans="1:7" ht="22.8" customHeight="1" x14ac:dyDescent="0.35">
      <c r="A137" s="16" t="s">
        <v>9</v>
      </c>
      <c r="B137" s="16" t="s">
        <v>10</v>
      </c>
      <c r="C137" s="17" t="s">
        <v>42</v>
      </c>
      <c r="D137" s="16" t="s">
        <v>11</v>
      </c>
      <c r="E137" s="29">
        <v>125</v>
      </c>
      <c r="F137" s="31"/>
      <c r="G137" s="21"/>
    </row>
    <row r="138" spans="1:7" ht="22.8" customHeight="1" x14ac:dyDescent="0.35">
      <c r="A138" s="16" t="s">
        <v>9</v>
      </c>
      <c r="B138" s="16" t="s">
        <v>10</v>
      </c>
      <c r="C138" s="17" t="s">
        <v>42</v>
      </c>
      <c r="D138" s="16" t="s">
        <v>11</v>
      </c>
      <c r="E138" s="29">
        <v>100</v>
      </c>
      <c r="F138" s="31"/>
      <c r="G138" s="21"/>
    </row>
    <row r="139" spans="1:7" ht="22.8" customHeight="1" x14ac:dyDescent="0.35">
      <c r="A139" s="16" t="s">
        <v>9</v>
      </c>
      <c r="B139" s="16" t="s">
        <v>10</v>
      </c>
      <c r="C139" s="17" t="s">
        <v>42</v>
      </c>
      <c r="D139" s="16" t="s">
        <v>11</v>
      </c>
      <c r="E139" s="29">
        <v>100</v>
      </c>
      <c r="F139" s="31"/>
      <c r="G139" s="21"/>
    </row>
    <row r="140" spans="1:7" ht="22.8" customHeight="1" x14ac:dyDescent="0.35">
      <c r="A140" s="16" t="s">
        <v>9</v>
      </c>
      <c r="B140" s="16" t="s">
        <v>10</v>
      </c>
      <c r="C140" s="17" t="s">
        <v>41</v>
      </c>
      <c r="D140" s="16" t="s">
        <v>11</v>
      </c>
      <c r="E140" s="29">
        <v>125</v>
      </c>
      <c r="F140" s="31"/>
      <c r="G140" s="21"/>
    </row>
    <row r="141" spans="1:7" ht="22.8" customHeight="1" x14ac:dyDescent="0.35">
      <c r="A141" s="16" t="s">
        <v>9</v>
      </c>
      <c r="B141" s="16" t="s">
        <v>10</v>
      </c>
      <c r="C141" s="17" t="s">
        <v>40</v>
      </c>
      <c r="D141" s="16" t="s">
        <v>11</v>
      </c>
      <c r="E141" s="29">
        <v>100</v>
      </c>
      <c r="F141" s="31"/>
      <c r="G141" s="21"/>
    </row>
    <row r="142" spans="1:7" ht="22.8" customHeight="1" x14ac:dyDescent="0.35">
      <c r="A142" s="16" t="s">
        <v>9</v>
      </c>
      <c r="B142" s="16" t="s">
        <v>10</v>
      </c>
      <c r="C142" s="17" t="s">
        <v>37</v>
      </c>
      <c r="D142" s="16" t="s">
        <v>23</v>
      </c>
      <c r="E142" s="29">
        <v>125</v>
      </c>
      <c r="F142" s="31"/>
      <c r="G142" s="21"/>
    </row>
    <row r="143" spans="1:7" ht="22.8" customHeight="1" x14ac:dyDescent="0.35">
      <c r="A143" s="16" t="s">
        <v>9</v>
      </c>
      <c r="B143" s="16" t="s">
        <v>10</v>
      </c>
      <c r="C143" s="17" t="s">
        <v>39</v>
      </c>
      <c r="D143" s="16" t="s">
        <v>23</v>
      </c>
      <c r="E143" s="29">
        <v>100</v>
      </c>
      <c r="F143" s="31"/>
      <c r="G143" s="21"/>
    </row>
    <row r="144" spans="1:7" ht="22.8" customHeight="1" x14ac:dyDescent="0.35">
      <c r="A144" s="16" t="s">
        <v>9</v>
      </c>
      <c r="B144" s="16" t="s">
        <v>10</v>
      </c>
      <c r="C144" s="17" t="s">
        <v>41</v>
      </c>
      <c r="D144" s="16" t="s">
        <v>23</v>
      </c>
      <c r="E144" s="29">
        <v>125</v>
      </c>
      <c r="F144" s="31"/>
      <c r="G144" s="21"/>
    </row>
    <row r="145" spans="1:7" ht="22.8" customHeight="1" x14ac:dyDescent="0.35">
      <c r="A145" s="16" t="s">
        <v>9</v>
      </c>
      <c r="B145" s="16" t="s">
        <v>10</v>
      </c>
      <c r="C145" s="17" t="s">
        <v>41</v>
      </c>
      <c r="D145" s="16" t="s">
        <v>23</v>
      </c>
      <c r="E145" s="29">
        <v>125</v>
      </c>
      <c r="F145" s="31"/>
      <c r="G145" s="21"/>
    </row>
    <row r="146" spans="1:7" ht="22.8" customHeight="1" x14ac:dyDescent="0.35">
      <c r="A146" s="16" t="s">
        <v>9</v>
      </c>
      <c r="B146" s="16" t="s">
        <v>10</v>
      </c>
      <c r="C146" s="17" t="s">
        <v>42</v>
      </c>
      <c r="D146" s="16" t="s">
        <v>23</v>
      </c>
      <c r="E146" s="29">
        <v>125</v>
      </c>
      <c r="F146" s="31"/>
      <c r="G146" s="21"/>
    </row>
    <row r="147" spans="1:7" ht="22.8" customHeight="1" x14ac:dyDescent="0.35">
      <c r="A147" s="16" t="s">
        <v>9</v>
      </c>
      <c r="B147" s="16" t="s">
        <v>10</v>
      </c>
      <c r="C147" s="17" t="s">
        <v>37</v>
      </c>
      <c r="D147" s="16" t="s">
        <v>26</v>
      </c>
      <c r="E147" s="29">
        <v>100</v>
      </c>
      <c r="F147" s="31"/>
      <c r="G147" s="21"/>
    </row>
    <row r="148" spans="1:7" ht="22.8" customHeight="1" x14ac:dyDescent="0.35">
      <c r="A148" s="16" t="s">
        <v>9</v>
      </c>
      <c r="B148" s="16" t="s">
        <v>10</v>
      </c>
      <c r="C148" s="17" t="s">
        <v>41</v>
      </c>
      <c r="D148" s="16" t="s">
        <v>26</v>
      </c>
      <c r="E148" s="29">
        <v>100</v>
      </c>
      <c r="F148" s="31"/>
      <c r="G148" s="21"/>
    </row>
    <row r="149" spans="1:7" ht="22.8" customHeight="1" x14ac:dyDescent="0.35">
      <c r="A149" s="16" t="s">
        <v>9</v>
      </c>
      <c r="B149" s="16" t="s">
        <v>10</v>
      </c>
      <c r="C149" s="17" t="s">
        <v>40</v>
      </c>
      <c r="D149" s="16" t="s">
        <v>26</v>
      </c>
      <c r="E149" s="29">
        <v>100</v>
      </c>
      <c r="F149" s="31"/>
      <c r="G149" s="21"/>
    </row>
    <row r="150" spans="1:7" ht="22.8" customHeight="1" x14ac:dyDescent="0.35">
      <c r="A150" s="16" t="s">
        <v>9</v>
      </c>
      <c r="B150" s="16" t="s">
        <v>12</v>
      </c>
      <c r="C150" s="17" t="s">
        <v>38</v>
      </c>
      <c r="D150" s="16" t="s">
        <v>26</v>
      </c>
      <c r="E150" s="29">
        <v>125</v>
      </c>
      <c r="F150" s="31"/>
      <c r="G150" s="21"/>
    </row>
    <row r="151" spans="1:7" ht="22.8" customHeight="1" x14ac:dyDescent="0.35">
      <c r="A151" s="16" t="s">
        <v>9</v>
      </c>
      <c r="B151" s="16" t="s">
        <v>10</v>
      </c>
      <c r="C151" s="17" t="s">
        <v>39</v>
      </c>
      <c r="D151" s="16" t="s">
        <v>19</v>
      </c>
      <c r="E151" s="29">
        <v>100</v>
      </c>
      <c r="F151" s="31"/>
      <c r="G151" s="21"/>
    </row>
    <row r="152" spans="1:7" ht="22.8" customHeight="1" x14ac:dyDescent="0.35">
      <c r="A152" s="16" t="s">
        <v>9</v>
      </c>
      <c r="B152" s="16" t="s">
        <v>12</v>
      </c>
      <c r="C152" s="17" t="s">
        <v>39</v>
      </c>
      <c r="D152" s="16" t="s">
        <v>29</v>
      </c>
      <c r="E152" s="29">
        <v>120</v>
      </c>
      <c r="F152" s="31"/>
      <c r="G152" s="21"/>
    </row>
    <row r="153" spans="1:7" ht="22.8" customHeight="1" x14ac:dyDescent="0.35">
      <c r="A153" s="16" t="s">
        <v>9</v>
      </c>
      <c r="B153" s="16" t="s">
        <v>12</v>
      </c>
      <c r="C153" s="17" t="s">
        <v>39</v>
      </c>
      <c r="D153" s="16" t="s">
        <v>29</v>
      </c>
      <c r="E153" s="29">
        <v>120</v>
      </c>
      <c r="F153" s="31"/>
      <c r="G153" s="21"/>
    </row>
    <row r="154" spans="1:7" ht="22.8" customHeight="1" x14ac:dyDescent="0.35">
      <c r="A154" s="16" t="s">
        <v>14</v>
      </c>
      <c r="B154" s="16" t="s">
        <v>12</v>
      </c>
      <c r="C154" s="17" t="s">
        <v>39</v>
      </c>
      <c r="D154" s="16" t="s">
        <v>22</v>
      </c>
      <c r="E154" s="29">
        <v>125</v>
      </c>
      <c r="F154" s="31"/>
      <c r="G154" s="21"/>
    </row>
    <row r="155" spans="1:7" ht="22.8" customHeight="1" x14ac:dyDescent="0.35">
      <c r="A155" s="16" t="s">
        <v>14</v>
      </c>
      <c r="B155" s="16" t="s">
        <v>12</v>
      </c>
      <c r="C155" s="17" t="s">
        <v>39</v>
      </c>
      <c r="D155" s="16" t="s">
        <v>22</v>
      </c>
      <c r="E155" s="29">
        <v>120</v>
      </c>
      <c r="F155" s="31"/>
      <c r="G155" s="21"/>
    </row>
    <row r="156" spans="1:7" ht="22.8" customHeight="1" x14ac:dyDescent="0.35">
      <c r="A156" s="16" t="s">
        <v>14</v>
      </c>
      <c r="B156" s="16" t="s">
        <v>12</v>
      </c>
      <c r="C156" s="17" t="s">
        <v>39</v>
      </c>
      <c r="D156" s="16" t="s">
        <v>22</v>
      </c>
      <c r="E156" s="29">
        <v>120</v>
      </c>
      <c r="F156" s="31"/>
      <c r="G156" s="21"/>
    </row>
    <row r="157" spans="1:7" ht="22.8" customHeight="1" x14ac:dyDescent="0.35">
      <c r="A157" s="16" t="s">
        <v>14</v>
      </c>
      <c r="B157" s="16" t="s">
        <v>10</v>
      </c>
      <c r="C157" s="17" t="s">
        <v>40</v>
      </c>
      <c r="D157" s="16" t="s">
        <v>22</v>
      </c>
      <c r="E157" s="29">
        <v>125</v>
      </c>
      <c r="F157" s="31"/>
      <c r="G157" s="21"/>
    </row>
    <row r="158" spans="1:7" ht="22.8" customHeight="1" x14ac:dyDescent="0.35">
      <c r="A158" s="16" t="s">
        <v>14</v>
      </c>
      <c r="B158" s="16" t="s">
        <v>12</v>
      </c>
      <c r="C158" s="17" t="s">
        <v>40</v>
      </c>
      <c r="D158" s="16" t="s">
        <v>22</v>
      </c>
      <c r="E158" s="29">
        <v>60</v>
      </c>
      <c r="F158" s="31"/>
      <c r="G158" s="21"/>
    </row>
    <row r="159" spans="1:7" ht="22.8" customHeight="1" x14ac:dyDescent="0.35">
      <c r="A159" s="16" t="s">
        <v>14</v>
      </c>
      <c r="B159" s="16" t="s">
        <v>32</v>
      </c>
      <c r="C159" s="17" t="s">
        <v>38</v>
      </c>
      <c r="D159" s="16" t="s">
        <v>22</v>
      </c>
      <c r="E159" s="29">
        <v>10</v>
      </c>
      <c r="F159" s="31"/>
      <c r="G159" s="21"/>
    </row>
    <row r="160" spans="1:7" ht="22.8" customHeight="1" x14ac:dyDescent="0.35">
      <c r="A160" s="16" t="s">
        <v>14</v>
      </c>
      <c r="B160" s="16" t="s">
        <v>32</v>
      </c>
      <c r="C160" s="17" t="s">
        <v>38</v>
      </c>
      <c r="D160" s="16" t="s">
        <v>22</v>
      </c>
      <c r="E160" s="29">
        <v>10</v>
      </c>
      <c r="F160" s="31"/>
      <c r="G160" s="21"/>
    </row>
    <row r="161" spans="1:7" ht="22.8" customHeight="1" x14ac:dyDescent="0.35">
      <c r="A161" s="16" t="s">
        <v>14</v>
      </c>
      <c r="B161" s="16" t="s">
        <v>7</v>
      </c>
      <c r="C161" s="17" t="s">
        <v>42</v>
      </c>
      <c r="D161" s="16" t="s">
        <v>18</v>
      </c>
      <c r="E161" s="29">
        <v>90</v>
      </c>
      <c r="F161" s="31"/>
      <c r="G161" s="21"/>
    </row>
    <row r="162" spans="1:7" ht="22.8" customHeight="1" x14ac:dyDescent="0.35">
      <c r="A162" s="16" t="s">
        <v>14</v>
      </c>
      <c r="B162" s="16" t="s">
        <v>7</v>
      </c>
      <c r="C162" s="17" t="s">
        <v>40</v>
      </c>
      <c r="D162" s="16" t="s">
        <v>18</v>
      </c>
      <c r="E162" s="29">
        <v>20</v>
      </c>
      <c r="F162" s="31"/>
      <c r="G162" s="21"/>
    </row>
    <row r="163" spans="1:7" ht="22.8" customHeight="1" x14ac:dyDescent="0.35">
      <c r="A163" s="16" t="s">
        <v>14</v>
      </c>
      <c r="B163" s="16" t="s">
        <v>7</v>
      </c>
      <c r="C163" s="17" t="s">
        <v>38</v>
      </c>
      <c r="D163" s="16" t="s">
        <v>18</v>
      </c>
      <c r="E163" s="29">
        <v>80</v>
      </c>
      <c r="F163" s="31"/>
      <c r="G163" s="21"/>
    </row>
    <row r="164" spans="1:7" ht="22.8" customHeight="1" x14ac:dyDescent="0.35">
      <c r="A164" s="16" t="s">
        <v>14</v>
      </c>
      <c r="B164" s="16" t="s">
        <v>12</v>
      </c>
      <c r="C164" s="17" t="s">
        <v>39</v>
      </c>
      <c r="D164" s="16" t="s">
        <v>28</v>
      </c>
      <c r="E164" s="29">
        <v>125</v>
      </c>
      <c r="F164" s="31"/>
      <c r="G164" s="21"/>
    </row>
    <row r="165" spans="1:7" ht="22.8" customHeight="1" x14ac:dyDescent="0.35">
      <c r="A165" s="16" t="s">
        <v>14</v>
      </c>
      <c r="B165" s="16" t="s">
        <v>12</v>
      </c>
      <c r="C165" s="17" t="s">
        <v>39</v>
      </c>
      <c r="D165" s="16" t="s">
        <v>28</v>
      </c>
      <c r="E165" s="29">
        <v>120</v>
      </c>
      <c r="F165" s="31"/>
      <c r="G165" s="21"/>
    </row>
    <row r="166" spans="1:7" ht="22.8" customHeight="1" x14ac:dyDescent="0.35">
      <c r="A166" s="16" t="s">
        <v>14</v>
      </c>
      <c r="B166" s="16" t="s">
        <v>7</v>
      </c>
      <c r="C166" s="17" t="s">
        <v>41</v>
      </c>
      <c r="D166" s="16" t="s">
        <v>28</v>
      </c>
      <c r="E166" s="29">
        <v>125</v>
      </c>
      <c r="F166" s="31"/>
      <c r="G166" s="21"/>
    </row>
    <row r="167" spans="1:7" ht="22.8" customHeight="1" x14ac:dyDescent="0.35">
      <c r="A167" s="16" t="s">
        <v>14</v>
      </c>
      <c r="B167" s="16" t="s">
        <v>7</v>
      </c>
      <c r="C167" s="17" t="s">
        <v>38</v>
      </c>
      <c r="D167" s="16" t="s">
        <v>28</v>
      </c>
      <c r="E167" s="29">
        <v>25</v>
      </c>
      <c r="F167" s="31"/>
      <c r="G167" s="21"/>
    </row>
    <row r="168" spans="1:7" ht="22.8" customHeight="1" x14ac:dyDescent="0.35">
      <c r="A168" s="16" t="s">
        <v>14</v>
      </c>
      <c r="B168" s="16" t="s">
        <v>7</v>
      </c>
      <c r="C168" s="17" t="s">
        <v>38</v>
      </c>
      <c r="D168" s="16" t="s">
        <v>28</v>
      </c>
      <c r="E168" s="29">
        <v>20</v>
      </c>
      <c r="F168" s="31"/>
      <c r="G168" s="21"/>
    </row>
    <row r="169" spans="1:7" ht="22.8" customHeight="1" x14ac:dyDescent="0.35">
      <c r="A169" s="16" t="s">
        <v>14</v>
      </c>
      <c r="B169" s="16" t="s">
        <v>7</v>
      </c>
      <c r="C169" s="17" t="s">
        <v>37</v>
      </c>
      <c r="D169" s="16" t="s">
        <v>21</v>
      </c>
      <c r="E169" s="29">
        <v>40</v>
      </c>
      <c r="F169" s="31"/>
      <c r="G169" s="21"/>
    </row>
    <row r="170" spans="1:7" ht="22.8" customHeight="1" x14ac:dyDescent="0.35">
      <c r="A170" s="16" t="s">
        <v>14</v>
      </c>
      <c r="B170" s="16" t="s">
        <v>7</v>
      </c>
      <c r="C170" s="17" t="s">
        <v>42</v>
      </c>
      <c r="D170" s="16" t="s">
        <v>21</v>
      </c>
      <c r="E170" s="29">
        <v>60</v>
      </c>
      <c r="F170" s="31"/>
      <c r="G170" s="21"/>
    </row>
    <row r="171" spans="1:7" ht="22.8" customHeight="1" x14ac:dyDescent="0.35">
      <c r="A171" s="16" t="s">
        <v>14</v>
      </c>
      <c r="B171" s="16" t="s">
        <v>12</v>
      </c>
      <c r="C171" s="17" t="s">
        <v>38</v>
      </c>
      <c r="D171" s="16" t="s">
        <v>21</v>
      </c>
      <c r="E171" s="29">
        <v>125</v>
      </c>
      <c r="F171" s="31"/>
      <c r="G171" s="21"/>
    </row>
    <row r="172" spans="1:7" ht="22.8" customHeight="1" x14ac:dyDescent="0.35">
      <c r="A172" s="16" t="s">
        <v>14</v>
      </c>
      <c r="B172" s="16" t="s">
        <v>12</v>
      </c>
      <c r="C172" s="17" t="s">
        <v>38</v>
      </c>
      <c r="D172" s="16" t="s">
        <v>21</v>
      </c>
      <c r="E172" s="29">
        <v>125</v>
      </c>
      <c r="F172" s="31"/>
      <c r="G172" s="21"/>
    </row>
    <row r="173" spans="1:7" ht="22.8" customHeight="1" x14ac:dyDescent="0.35">
      <c r="A173" s="16" t="s">
        <v>14</v>
      </c>
      <c r="B173" s="16" t="s">
        <v>12</v>
      </c>
      <c r="C173" s="17" t="s">
        <v>37</v>
      </c>
      <c r="D173" s="16" t="s">
        <v>24</v>
      </c>
      <c r="E173" s="29">
        <v>125</v>
      </c>
      <c r="F173" s="31"/>
      <c r="G173" s="21"/>
    </row>
    <row r="174" spans="1:7" ht="22.8" customHeight="1" x14ac:dyDescent="0.35">
      <c r="A174" s="16" t="s">
        <v>14</v>
      </c>
      <c r="B174" s="16" t="s">
        <v>7</v>
      </c>
      <c r="C174" s="17" t="s">
        <v>42</v>
      </c>
      <c r="D174" s="16" t="s">
        <v>24</v>
      </c>
      <c r="E174" s="29">
        <v>25</v>
      </c>
      <c r="F174" s="31"/>
      <c r="G174" s="21"/>
    </row>
    <row r="175" spans="1:7" ht="22.8" customHeight="1" x14ac:dyDescent="0.35">
      <c r="A175" s="16" t="s">
        <v>14</v>
      </c>
      <c r="B175" s="16" t="s">
        <v>7</v>
      </c>
      <c r="C175" s="17" t="s">
        <v>38</v>
      </c>
      <c r="D175" s="16" t="s">
        <v>24</v>
      </c>
      <c r="E175" s="29">
        <v>25</v>
      </c>
      <c r="F175" s="31"/>
      <c r="G175" s="21"/>
    </row>
    <row r="176" spans="1:7" ht="22.8" customHeight="1" x14ac:dyDescent="0.35">
      <c r="A176" s="16" t="s">
        <v>14</v>
      </c>
      <c r="B176" s="16" t="s">
        <v>7</v>
      </c>
      <c r="C176" s="17" t="s">
        <v>38</v>
      </c>
      <c r="D176" s="16" t="s">
        <v>20</v>
      </c>
      <c r="E176" s="29">
        <v>25</v>
      </c>
      <c r="F176" s="31"/>
      <c r="G176" s="21"/>
    </row>
    <row r="177" spans="1:7" ht="22.8" customHeight="1" x14ac:dyDescent="0.35">
      <c r="A177" s="16" t="s">
        <v>14</v>
      </c>
      <c r="B177" s="16" t="s">
        <v>7</v>
      </c>
      <c r="C177" s="17" t="s">
        <v>38</v>
      </c>
      <c r="D177" s="16" t="s">
        <v>20</v>
      </c>
      <c r="E177" s="29">
        <v>20</v>
      </c>
      <c r="F177" s="31"/>
      <c r="G177" s="21"/>
    </row>
    <row r="178" spans="1:7" ht="22.8" customHeight="1" x14ac:dyDescent="0.35">
      <c r="A178" s="16" t="s">
        <v>14</v>
      </c>
      <c r="B178" s="16" t="s">
        <v>7</v>
      </c>
      <c r="C178" s="17" t="s">
        <v>37</v>
      </c>
      <c r="D178" s="16" t="s">
        <v>27</v>
      </c>
      <c r="E178" s="29">
        <v>40</v>
      </c>
      <c r="F178" s="31"/>
      <c r="G178" s="21"/>
    </row>
    <row r="179" spans="1:7" ht="22.8" customHeight="1" x14ac:dyDescent="0.35">
      <c r="A179" s="16" t="s">
        <v>14</v>
      </c>
      <c r="B179" s="16" t="s">
        <v>7</v>
      </c>
      <c r="C179" s="17" t="s">
        <v>39</v>
      </c>
      <c r="D179" s="16" t="s">
        <v>27</v>
      </c>
      <c r="E179" s="29">
        <v>45</v>
      </c>
      <c r="F179" s="31"/>
      <c r="G179" s="21"/>
    </row>
    <row r="180" spans="1:7" ht="22.8" customHeight="1" x14ac:dyDescent="0.35">
      <c r="A180" s="16" t="s">
        <v>14</v>
      </c>
      <c r="B180" s="16" t="s">
        <v>7</v>
      </c>
      <c r="C180" s="17" t="s">
        <v>39</v>
      </c>
      <c r="D180" s="16" t="s">
        <v>27</v>
      </c>
      <c r="E180" s="29">
        <v>40</v>
      </c>
      <c r="F180" s="31"/>
      <c r="G180" s="21"/>
    </row>
    <row r="181" spans="1:7" ht="22.8" customHeight="1" x14ac:dyDescent="0.35">
      <c r="A181" s="16" t="s">
        <v>14</v>
      </c>
      <c r="B181" s="16" t="s">
        <v>32</v>
      </c>
      <c r="C181" s="17" t="s">
        <v>42</v>
      </c>
      <c r="D181" s="16" t="s">
        <v>27</v>
      </c>
      <c r="E181" s="29">
        <v>10</v>
      </c>
      <c r="F181" s="31"/>
      <c r="G181" s="21"/>
    </row>
    <row r="182" spans="1:7" ht="22.8" customHeight="1" x14ac:dyDescent="0.35">
      <c r="A182" s="16" t="s">
        <v>14</v>
      </c>
      <c r="B182" s="16" t="s">
        <v>7</v>
      </c>
      <c r="C182" s="17" t="s">
        <v>42</v>
      </c>
      <c r="D182" s="16" t="s">
        <v>27</v>
      </c>
      <c r="E182" s="29">
        <v>60</v>
      </c>
      <c r="F182" s="31"/>
      <c r="G182" s="21"/>
    </row>
    <row r="183" spans="1:7" ht="22.8" customHeight="1" x14ac:dyDescent="0.35">
      <c r="A183" s="16" t="s">
        <v>14</v>
      </c>
      <c r="B183" s="16" t="s">
        <v>7</v>
      </c>
      <c r="C183" s="17" t="s">
        <v>40</v>
      </c>
      <c r="D183" s="16" t="s">
        <v>27</v>
      </c>
      <c r="E183" s="29">
        <v>20</v>
      </c>
      <c r="F183" s="31"/>
      <c r="G183" s="21"/>
    </row>
    <row r="184" spans="1:7" ht="22.8" customHeight="1" x14ac:dyDescent="0.35">
      <c r="A184" s="16" t="s">
        <v>14</v>
      </c>
      <c r="B184" s="16" t="s">
        <v>10</v>
      </c>
      <c r="C184" s="17" t="s">
        <v>40</v>
      </c>
      <c r="D184" s="16" t="s">
        <v>27</v>
      </c>
      <c r="E184" s="29">
        <v>125</v>
      </c>
      <c r="F184" s="31"/>
      <c r="G184" s="21"/>
    </row>
    <row r="185" spans="1:7" ht="22.8" customHeight="1" x14ac:dyDescent="0.35">
      <c r="A185" s="16" t="s">
        <v>14</v>
      </c>
      <c r="B185" s="16" t="s">
        <v>32</v>
      </c>
      <c r="C185" s="17" t="s">
        <v>40</v>
      </c>
      <c r="D185" s="16" t="s">
        <v>11</v>
      </c>
      <c r="E185" s="29">
        <v>10</v>
      </c>
      <c r="F185" s="31"/>
      <c r="G185" s="21"/>
    </row>
    <row r="186" spans="1:7" ht="22.8" customHeight="1" x14ac:dyDescent="0.35">
      <c r="A186" s="16" t="s">
        <v>14</v>
      </c>
      <c r="B186" s="16" t="s">
        <v>7</v>
      </c>
      <c r="C186" s="17" t="s">
        <v>38</v>
      </c>
      <c r="D186" s="16" t="s">
        <v>11</v>
      </c>
      <c r="E186" s="29">
        <v>65</v>
      </c>
      <c r="F186" s="31"/>
      <c r="G186" s="21"/>
    </row>
    <row r="187" spans="1:7" ht="22.8" customHeight="1" x14ac:dyDescent="0.35">
      <c r="A187" s="16" t="s">
        <v>14</v>
      </c>
      <c r="B187" s="16" t="s">
        <v>7</v>
      </c>
      <c r="C187" s="17" t="s">
        <v>39</v>
      </c>
      <c r="D187" s="16" t="s">
        <v>23</v>
      </c>
      <c r="E187" s="29">
        <v>25</v>
      </c>
      <c r="F187" s="31"/>
      <c r="G187" s="21"/>
    </row>
    <row r="188" spans="1:7" ht="22.8" customHeight="1" x14ac:dyDescent="0.35">
      <c r="A188" s="16" t="s">
        <v>14</v>
      </c>
      <c r="B188" s="16" t="s">
        <v>7</v>
      </c>
      <c r="C188" s="17" t="s">
        <v>39</v>
      </c>
      <c r="D188" s="16" t="s">
        <v>23</v>
      </c>
      <c r="E188" s="29">
        <v>50</v>
      </c>
      <c r="F188" s="31"/>
      <c r="G188" s="21"/>
    </row>
    <row r="189" spans="1:7" ht="22.8" customHeight="1" x14ac:dyDescent="0.35">
      <c r="A189" s="16" t="s">
        <v>14</v>
      </c>
      <c r="B189" s="16" t="s">
        <v>7</v>
      </c>
      <c r="C189" s="17" t="s">
        <v>41</v>
      </c>
      <c r="D189" s="16" t="s">
        <v>23</v>
      </c>
      <c r="E189" s="29">
        <v>90</v>
      </c>
      <c r="F189" s="31"/>
      <c r="G189" s="21"/>
    </row>
    <row r="190" spans="1:7" ht="22.8" customHeight="1" x14ac:dyDescent="0.35">
      <c r="A190" s="16" t="s">
        <v>14</v>
      </c>
      <c r="B190" s="16" t="s">
        <v>12</v>
      </c>
      <c r="C190" s="17" t="s">
        <v>41</v>
      </c>
      <c r="D190" s="16" t="s">
        <v>23</v>
      </c>
      <c r="E190" s="29">
        <v>140</v>
      </c>
      <c r="F190" s="31"/>
      <c r="G190" s="21"/>
    </row>
    <row r="191" spans="1:7" ht="22.8" customHeight="1" x14ac:dyDescent="0.35">
      <c r="A191" s="16" t="s">
        <v>14</v>
      </c>
      <c r="B191" s="16" t="s">
        <v>7</v>
      </c>
      <c r="C191" s="17" t="s">
        <v>37</v>
      </c>
      <c r="D191" s="16" t="s">
        <v>15</v>
      </c>
      <c r="E191" s="29">
        <v>25</v>
      </c>
      <c r="F191" s="31"/>
      <c r="G191" s="21"/>
    </row>
    <row r="192" spans="1:7" ht="22.8" customHeight="1" x14ac:dyDescent="0.35">
      <c r="A192" s="16" t="s">
        <v>14</v>
      </c>
      <c r="B192" s="16" t="s">
        <v>7</v>
      </c>
      <c r="C192" s="17" t="s">
        <v>39</v>
      </c>
      <c r="D192" s="16" t="s">
        <v>15</v>
      </c>
      <c r="E192" s="29">
        <v>25</v>
      </c>
      <c r="F192" s="31"/>
      <c r="G192" s="21"/>
    </row>
    <row r="193" spans="1:7" ht="22.8" customHeight="1" x14ac:dyDescent="0.35">
      <c r="A193" s="16" t="s">
        <v>14</v>
      </c>
      <c r="B193" s="16" t="s">
        <v>7</v>
      </c>
      <c r="C193" s="17" t="s">
        <v>40</v>
      </c>
      <c r="D193" s="16" t="s">
        <v>15</v>
      </c>
      <c r="E193" s="29">
        <v>25</v>
      </c>
      <c r="F193" s="31"/>
      <c r="G193" s="21"/>
    </row>
    <row r="194" spans="1:7" ht="22.8" customHeight="1" x14ac:dyDescent="0.35">
      <c r="A194" s="16" t="s">
        <v>14</v>
      </c>
      <c r="B194" s="16" t="s">
        <v>7</v>
      </c>
      <c r="C194" s="17" t="s">
        <v>41</v>
      </c>
      <c r="D194" s="16" t="s">
        <v>16</v>
      </c>
      <c r="E194" s="29">
        <v>50</v>
      </c>
      <c r="F194" s="31"/>
      <c r="G194" s="21"/>
    </row>
    <row r="195" spans="1:7" ht="22.8" customHeight="1" x14ac:dyDescent="0.35">
      <c r="A195" s="16" t="s">
        <v>14</v>
      </c>
      <c r="B195" s="16" t="s">
        <v>7</v>
      </c>
      <c r="C195" s="17" t="s">
        <v>39</v>
      </c>
      <c r="D195" s="16" t="s">
        <v>16</v>
      </c>
      <c r="E195" s="29">
        <v>50</v>
      </c>
      <c r="F195" s="31"/>
      <c r="G195" s="21"/>
    </row>
    <row r="196" spans="1:7" ht="22.8" customHeight="1" x14ac:dyDescent="0.35">
      <c r="A196" s="16" t="s">
        <v>14</v>
      </c>
      <c r="B196" s="16" t="s">
        <v>32</v>
      </c>
      <c r="C196" s="17" t="s">
        <v>41</v>
      </c>
      <c r="D196" s="16" t="s">
        <v>16</v>
      </c>
      <c r="E196" s="29">
        <v>10</v>
      </c>
      <c r="F196" s="31"/>
      <c r="G196" s="21"/>
    </row>
    <row r="197" spans="1:7" ht="22.8" customHeight="1" x14ac:dyDescent="0.35">
      <c r="A197" s="16" t="s">
        <v>14</v>
      </c>
      <c r="B197" s="16" t="s">
        <v>7</v>
      </c>
      <c r="C197" s="17" t="s">
        <v>42</v>
      </c>
      <c r="D197" s="16" t="s">
        <v>16</v>
      </c>
      <c r="E197" s="29">
        <v>125</v>
      </c>
      <c r="F197" s="31"/>
      <c r="G197" s="21"/>
    </row>
    <row r="198" spans="1:7" ht="22.8" customHeight="1" x14ac:dyDescent="0.35">
      <c r="A198" s="16" t="s">
        <v>14</v>
      </c>
      <c r="B198" s="16" t="s">
        <v>32</v>
      </c>
      <c r="C198" s="17" t="s">
        <v>40</v>
      </c>
      <c r="D198" s="16" t="s">
        <v>16</v>
      </c>
      <c r="E198" s="29">
        <v>10</v>
      </c>
      <c r="F198" s="31"/>
      <c r="G198" s="21"/>
    </row>
    <row r="199" spans="1:7" ht="22.8" customHeight="1" x14ac:dyDescent="0.35">
      <c r="A199" s="16" t="s">
        <v>14</v>
      </c>
      <c r="B199" s="16" t="s">
        <v>7</v>
      </c>
      <c r="C199" s="17" t="s">
        <v>42</v>
      </c>
      <c r="D199" s="16" t="s">
        <v>16</v>
      </c>
      <c r="E199" s="29">
        <v>25</v>
      </c>
      <c r="F199" s="31"/>
      <c r="G199" s="21"/>
    </row>
    <row r="200" spans="1:7" ht="22.8" customHeight="1" x14ac:dyDescent="0.35">
      <c r="A200" s="16" t="s">
        <v>14</v>
      </c>
      <c r="B200" s="16" t="s">
        <v>7</v>
      </c>
      <c r="C200" s="17" t="s">
        <v>37</v>
      </c>
      <c r="D200" s="16" t="s">
        <v>26</v>
      </c>
      <c r="E200" s="29">
        <v>25</v>
      </c>
      <c r="F200" s="31"/>
      <c r="G200" s="21"/>
    </row>
    <row r="201" spans="1:7" ht="22.8" customHeight="1" x14ac:dyDescent="0.35">
      <c r="A201" s="16" t="s">
        <v>14</v>
      </c>
      <c r="B201" s="16" t="s">
        <v>7</v>
      </c>
      <c r="C201" s="17" t="s">
        <v>37</v>
      </c>
      <c r="D201" s="16" t="s">
        <v>26</v>
      </c>
      <c r="E201" s="29">
        <v>50</v>
      </c>
      <c r="F201" s="31"/>
      <c r="G201" s="21"/>
    </row>
    <row r="202" spans="1:7" ht="22.8" customHeight="1" x14ac:dyDescent="0.35">
      <c r="A202" s="16" t="s">
        <v>14</v>
      </c>
      <c r="B202" s="16" t="s">
        <v>7</v>
      </c>
      <c r="C202" s="17" t="s">
        <v>40</v>
      </c>
      <c r="D202" s="16" t="s">
        <v>26</v>
      </c>
      <c r="E202" s="29">
        <v>25</v>
      </c>
      <c r="F202" s="31"/>
      <c r="G202" s="21"/>
    </row>
    <row r="203" spans="1:7" ht="22.8" customHeight="1" x14ac:dyDescent="0.35">
      <c r="A203" s="16" t="s">
        <v>14</v>
      </c>
      <c r="B203" s="16" t="s">
        <v>32</v>
      </c>
      <c r="C203" s="17" t="s">
        <v>40</v>
      </c>
      <c r="D203" s="16" t="s">
        <v>26</v>
      </c>
      <c r="E203" s="29">
        <v>10</v>
      </c>
      <c r="F203" s="31"/>
      <c r="G203" s="21"/>
    </row>
    <row r="204" spans="1:7" ht="22.8" customHeight="1" x14ac:dyDescent="0.35">
      <c r="A204" s="16" t="s">
        <v>14</v>
      </c>
      <c r="B204" s="16" t="s">
        <v>32</v>
      </c>
      <c r="C204" s="17" t="s">
        <v>40</v>
      </c>
      <c r="D204" s="16" t="s">
        <v>26</v>
      </c>
      <c r="E204" s="29">
        <v>10</v>
      </c>
      <c r="F204" s="31"/>
      <c r="G204" s="21"/>
    </row>
    <row r="205" spans="1:7" ht="22.8" customHeight="1" x14ac:dyDescent="0.35">
      <c r="A205" s="16" t="s">
        <v>14</v>
      </c>
      <c r="B205" s="16" t="s">
        <v>32</v>
      </c>
      <c r="C205" s="17" t="s">
        <v>38</v>
      </c>
      <c r="D205" s="16" t="s">
        <v>34</v>
      </c>
      <c r="E205" s="29">
        <v>10</v>
      </c>
      <c r="F205" s="31"/>
      <c r="G205" s="21"/>
    </row>
    <row r="206" spans="1:7" ht="22.8" customHeight="1" x14ac:dyDescent="0.35">
      <c r="A206" s="16" t="s">
        <v>14</v>
      </c>
      <c r="B206" s="16" t="s">
        <v>32</v>
      </c>
      <c r="C206" s="17" t="s">
        <v>38</v>
      </c>
      <c r="D206" s="16" t="s">
        <v>34</v>
      </c>
      <c r="E206" s="29">
        <v>10</v>
      </c>
      <c r="F206" s="31"/>
      <c r="G206" s="21"/>
    </row>
    <row r="207" spans="1:7" ht="22.8" customHeight="1" x14ac:dyDescent="0.35">
      <c r="A207" s="16" t="s">
        <v>14</v>
      </c>
      <c r="B207" s="16" t="s">
        <v>12</v>
      </c>
      <c r="C207" s="17" t="s">
        <v>39</v>
      </c>
      <c r="D207" s="16" t="s">
        <v>30</v>
      </c>
      <c r="E207" s="29">
        <v>125</v>
      </c>
      <c r="F207" s="31"/>
      <c r="G207" s="21"/>
    </row>
    <row r="208" spans="1:7" ht="22.8" customHeight="1" x14ac:dyDescent="0.35">
      <c r="A208" s="16" t="s">
        <v>14</v>
      </c>
      <c r="B208" s="16" t="s">
        <v>10</v>
      </c>
      <c r="C208" s="17" t="s">
        <v>38</v>
      </c>
      <c r="D208" s="16" t="s">
        <v>30</v>
      </c>
      <c r="E208" s="29">
        <v>100</v>
      </c>
      <c r="F208" s="31"/>
      <c r="G208" s="21"/>
    </row>
    <row r="209" spans="1:7" ht="22.8" customHeight="1" x14ac:dyDescent="0.35">
      <c r="A209" s="16" t="s">
        <v>14</v>
      </c>
      <c r="B209" s="16" t="s">
        <v>12</v>
      </c>
      <c r="C209" s="17" t="s">
        <v>38</v>
      </c>
      <c r="D209" s="16" t="s">
        <v>30</v>
      </c>
      <c r="E209" s="29">
        <v>125</v>
      </c>
      <c r="F209" s="31"/>
      <c r="G209" s="21"/>
    </row>
    <row r="210" spans="1:7" ht="22.8" customHeight="1" x14ac:dyDescent="0.35">
      <c r="A210" s="16" t="s">
        <v>14</v>
      </c>
      <c r="B210" s="16" t="s">
        <v>12</v>
      </c>
      <c r="C210" s="17" t="s">
        <v>37</v>
      </c>
      <c r="D210" s="16" t="s">
        <v>19</v>
      </c>
      <c r="E210" s="29">
        <v>125</v>
      </c>
      <c r="F210" s="31"/>
      <c r="G210" s="21"/>
    </row>
    <row r="211" spans="1:7" ht="22.8" customHeight="1" x14ac:dyDescent="0.35">
      <c r="A211" s="16" t="s">
        <v>14</v>
      </c>
      <c r="B211" s="16" t="s">
        <v>7</v>
      </c>
      <c r="C211" s="17" t="s">
        <v>39</v>
      </c>
      <c r="D211" s="16" t="s">
        <v>19</v>
      </c>
      <c r="E211" s="29">
        <v>45</v>
      </c>
      <c r="F211" s="31"/>
      <c r="G211" s="21"/>
    </row>
    <row r="212" spans="1:7" ht="22.8" customHeight="1" x14ac:dyDescent="0.35">
      <c r="A212" s="16" t="s">
        <v>14</v>
      </c>
      <c r="B212" s="16" t="s">
        <v>7</v>
      </c>
      <c r="C212" s="17" t="s">
        <v>39</v>
      </c>
      <c r="D212" s="16" t="s">
        <v>19</v>
      </c>
      <c r="E212" s="29">
        <v>40</v>
      </c>
      <c r="F212" s="31"/>
      <c r="G212" s="21"/>
    </row>
    <row r="213" spans="1:7" ht="22.8" customHeight="1" x14ac:dyDescent="0.35">
      <c r="A213" s="16" t="s">
        <v>14</v>
      </c>
      <c r="B213" s="16" t="s">
        <v>12</v>
      </c>
      <c r="C213" s="17" t="s">
        <v>41</v>
      </c>
      <c r="D213" s="16" t="s">
        <v>19</v>
      </c>
      <c r="E213" s="29">
        <v>140</v>
      </c>
      <c r="F213" s="31"/>
      <c r="G213" s="21"/>
    </row>
    <row r="214" spans="1:7" ht="22.8" customHeight="1" x14ac:dyDescent="0.35">
      <c r="A214" s="16" t="s">
        <v>14</v>
      </c>
      <c r="B214" s="16" t="s">
        <v>7</v>
      </c>
      <c r="C214" s="17" t="s">
        <v>38</v>
      </c>
      <c r="D214" s="16" t="s">
        <v>19</v>
      </c>
      <c r="E214" s="29">
        <v>50</v>
      </c>
      <c r="F214" s="31"/>
      <c r="G214" s="21"/>
    </row>
    <row r="215" spans="1:7" ht="22.8" customHeight="1" x14ac:dyDescent="0.35">
      <c r="A215" s="16" t="s">
        <v>14</v>
      </c>
      <c r="B215" s="16" t="s">
        <v>10</v>
      </c>
      <c r="C215" s="17" t="s">
        <v>38</v>
      </c>
      <c r="D215" s="16" t="s">
        <v>19</v>
      </c>
      <c r="E215" s="29">
        <v>100</v>
      </c>
      <c r="F215" s="31"/>
      <c r="G215" s="21"/>
    </row>
    <row r="216" spans="1:7" ht="22.8" customHeight="1" x14ac:dyDescent="0.35">
      <c r="A216" s="16" t="s">
        <v>14</v>
      </c>
      <c r="B216" s="16" t="s">
        <v>7</v>
      </c>
      <c r="C216" s="17" t="s">
        <v>41</v>
      </c>
      <c r="D216" s="16" t="s">
        <v>13</v>
      </c>
      <c r="E216" s="29">
        <v>90</v>
      </c>
      <c r="F216" s="31"/>
      <c r="G216" s="21"/>
    </row>
    <row r="217" spans="1:7" ht="22.8" customHeight="1" x14ac:dyDescent="0.35">
      <c r="A217" s="16" t="s">
        <v>14</v>
      </c>
      <c r="B217" s="16" t="s">
        <v>7</v>
      </c>
      <c r="C217" s="17" t="s">
        <v>41</v>
      </c>
      <c r="D217" s="16" t="s">
        <v>13</v>
      </c>
      <c r="E217" s="29">
        <v>25</v>
      </c>
      <c r="F217" s="31"/>
      <c r="G217" s="21"/>
    </row>
    <row r="218" spans="1:7" ht="22.8" customHeight="1" x14ac:dyDescent="0.35">
      <c r="A218" s="16" t="s">
        <v>14</v>
      </c>
      <c r="B218" s="16" t="s">
        <v>12</v>
      </c>
      <c r="C218" s="17" t="s">
        <v>39</v>
      </c>
      <c r="D218" s="16" t="s">
        <v>29</v>
      </c>
      <c r="E218" s="29">
        <v>120</v>
      </c>
      <c r="F218" s="31"/>
      <c r="G218" s="21"/>
    </row>
    <row r="219" spans="1:7" ht="22.8" customHeight="1" x14ac:dyDescent="0.35">
      <c r="A219" s="16" t="s">
        <v>14</v>
      </c>
      <c r="B219" s="16" t="s">
        <v>12</v>
      </c>
      <c r="C219" s="17" t="s">
        <v>40</v>
      </c>
      <c r="D219" s="16" t="s">
        <v>29</v>
      </c>
      <c r="E219" s="29">
        <v>60</v>
      </c>
      <c r="F219" s="31"/>
      <c r="G219" s="21"/>
    </row>
    <row r="220" spans="1:7" ht="22.8" customHeight="1" x14ac:dyDescent="0.35">
      <c r="A220" s="16" t="s">
        <v>14</v>
      </c>
      <c r="B220" s="16" t="s">
        <v>7</v>
      </c>
      <c r="C220" s="17" t="s">
        <v>41</v>
      </c>
      <c r="D220" s="16" t="s">
        <v>25</v>
      </c>
      <c r="E220" s="29">
        <v>90</v>
      </c>
      <c r="F220" s="31"/>
      <c r="G220" s="21"/>
    </row>
    <row r="221" spans="1:7" ht="22.8" customHeight="1" x14ac:dyDescent="0.35">
      <c r="A221" s="16" t="s">
        <v>14</v>
      </c>
      <c r="B221" s="16" t="s">
        <v>7</v>
      </c>
      <c r="C221" s="17" t="s">
        <v>38</v>
      </c>
      <c r="D221" s="16" t="s">
        <v>25</v>
      </c>
      <c r="E221" s="29">
        <v>80</v>
      </c>
      <c r="F221" s="31"/>
      <c r="G221" s="21"/>
    </row>
    <row r="222" spans="1:7" ht="22.8" customHeight="1" x14ac:dyDescent="0.35">
      <c r="A222" s="16" t="s">
        <v>14</v>
      </c>
      <c r="B222" s="16" t="s">
        <v>7</v>
      </c>
      <c r="C222" s="17" t="s">
        <v>38</v>
      </c>
      <c r="D222" s="16" t="s">
        <v>25</v>
      </c>
      <c r="E222" s="29">
        <v>50</v>
      </c>
      <c r="F222" s="31"/>
      <c r="G222" s="21"/>
    </row>
    <row r="223" spans="1:7" ht="22.8" customHeight="1" x14ac:dyDescent="0.35">
      <c r="A223" s="16" t="s">
        <v>14</v>
      </c>
      <c r="B223" s="16" t="s">
        <v>7</v>
      </c>
      <c r="C223" s="17" t="s">
        <v>38</v>
      </c>
      <c r="D223" s="16" t="s">
        <v>25</v>
      </c>
      <c r="E223" s="29">
        <v>65</v>
      </c>
      <c r="F223" s="31"/>
      <c r="G223" s="21"/>
    </row>
  </sheetData>
  <sortState xmlns:xlrd2="http://schemas.microsoft.com/office/spreadsheetml/2017/richdata2" ref="A2:G223">
    <sortCondition ref="A2:A223"/>
  </sortState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A40A-BB30-41EA-8770-2A98E547781D}">
  <dimension ref="A1:B6"/>
  <sheetViews>
    <sheetView workbookViewId="0">
      <selection activeCell="A9" sqref="A9"/>
    </sheetView>
  </sheetViews>
  <sheetFormatPr defaultRowHeight="21" x14ac:dyDescent="0.3"/>
  <cols>
    <col min="1" max="1" width="27.109375" style="9" customWidth="1"/>
    <col min="2" max="2" width="27.109375" style="10" customWidth="1"/>
    <col min="3" max="16384" width="8.88671875" style="8"/>
  </cols>
  <sheetData>
    <row r="1" spans="1:2" ht="42.6" customHeight="1" thickBot="1" x14ac:dyDescent="0.35">
      <c r="A1" s="11" t="s">
        <v>35</v>
      </c>
      <c r="B1" s="11" t="s">
        <v>43</v>
      </c>
    </row>
    <row r="2" spans="1:2" ht="28.8" customHeight="1" thickBot="1" x14ac:dyDescent="0.35">
      <c r="A2" s="12" t="s">
        <v>31</v>
      </c>
      <c r="B2" s="13">
        <v>1.75</v>
      </c>
    </row>
    <row r="3" spans="1:2" ht="28.8" customHeight="1" thickBot="1" x14ac:dyDescent="0.35">
      <c r="A3" s="12" t="s">
        <v>7</v>
      </c>
      <c r="B3" s="13">
        <v>4.5</v>
      </c>
    </row>
    <row r="4" spans="1:2" ht="28.8" customHeight="1" thickBot="1" x14ac:dyDescent="0.35">
      <c r="A4" s="12" t="s">
        <v>32</v>
      </c>
      <c r="B4" s="13">
        <v>6.5</v>
      </c>
    </row>
    <row r="5" spans="1:2" ht="28.8" customHeight="1" thickBot="1" x14ac:dyDescent="0.35">
      <c r="A5" s="12" t="s">
        <v>10</v>
      </c>
      <c r="B5" s="13">
        <v>2.6</v>
      </c>
    </row>
    <row r="6" spans="1:2" ht="28.8" customHeight="1" thickBot="1" x14ac:dyDescent="0.35">
      <c r="A6" s="12" t="s">
        <v>12</v>
      </c>
      <c r="B6" s="13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11E2-3513-4AA9-8CB9-1A08157D3F4E}">
  <dimension ref="A1:B21"/>
  <sheetViews>
    <sheetView workbookViewId="0">
      <selection activeCell="F13" sqref="F13"/>
    </sheetView>
  </sheetViews>
  <sheetFormatPr defaultRowHeight="18" x14ac:dyDescent="0.35"/>
  <cols>
    <col min="1" max="1" width="25.109375" style="29" customWidth="1"/>
    <col min="2" max="2" width="25.109375" style="15" customWidth="1"/>
    <col min="3" max="16384" width="8.88671875" style="15"/>
  </cols>
  <sheetData>
    <row r="1" spans="1:2" s="23" customFormat="1" ht="26.4" customHeight="1" x14ac:dyDescent="0.3">
      <c r="A1" s="28" t="s">
        <v>53</v>
      </c>
      <c r="B1" s="24" t="s">
        <v>52</v>
      </c>
    </row>
    <row r="2" spans="1:2" s="23" customFormat="1" ht="21.6" customHeight="1" x14ac:dyDescent="0.3">
      <c r="A2" s="27">
        <v>3409.7000000000003</v>
      </c>
      <c r="B2" s="25">
        <v>5490</v>
      </c>
    </row>
    <row r="3" spans="1:2" s="23" customFormat="1" ht="21.6" customHeight="1" x14ac:dyDescent="0.3">
      <c r="A3" s="27">
        <v>7857.6</v>
      </c>
      <c r="B3" s="25">
        <v>9822</v>
      </c>
    </row>
    <row r="4" spans="1:2" s="23" customFormat="1" ht="21.6" customHeight="1" x14ac:dyDescent="0.3">
      <c r="A4" s="27">
        <v>7134.5499999999993</v>
      </c>
      <c r="B4" s="25">
        <v>11245</v>
      </c>
    </row>
    <row r="5" spans="1:2" s="23" customFormat="1" ht="21.6" customHeight="1" x14ac:dyDescent="0.3">
      <c r="A5" s="27">
        <v>7760.0000000000009</v>
      </c>
      <c r="B5" s="25">
        <v>13200</v>
      </c>
    </row>
    <row r="6" spans="1:2" s="23" customFormat="1" ht="21.6" customHeight="1" x14ac:dyDescent="0.3">
      <c r="A6" s="27">
        <v>7197.32</v>
      </c>
      <c r="B6" s="25">
        <v>13668</v>
      </c>
    </row>
    <row r="7" spans="1:2" s="23" customFormat="1" ht="21.6" customHeight="1" x14ac:dyDescent="0.3">
      <c r="A7" s="27">
        <v>8061.26</v>
      </c>
      <c r="B7" s="25">
        <v>14826</v>
      </c>
    </row>
    <row r="8" spans="1:2" s="23" customFormat="1" ht="21.6" customHeight="1" x14ac:dyDescent="0.3">
      <c r="A8" s="27">
        <v>14329.31</v>
      </c>
      <c r="B8" s="25">
        <v>22671</v>
      </c>
    </row>
    <row r="9" spans="1:2" s="23" customFormat="1" ht="21.6" customHeight="1" x14ac:dyDescent="0.3">
      <c r="A9" s="27">
        <v>16963.36</v>
      </c>
      <c r="B9" s="25">
        <v>27904</v>
      </c>
    </row>
    <row r="10" spans="1:2" s="23" customFormat="1" ht="21.6" customHeight="1" x14ac:dyDescent="0.3"/>
    <row r="11" spans="1:2" s="23" customFormat="1" ht="27.6" customHeight="1" x14ac:dyDescent="0.3">
      <c r="A11" s="30" t="s">
        <v>54</v>
      </c>
    </row>
    <row r="12" spans="1:2" s="23" customFormat="1" ht="26.4" customHeight="1" x14ac:dyDescent="0.3">
      <c r="A12" s="28" t="s">
        <v>53</v>
      </c>
      <c r="B12" s="24" t="s">
        <v>52</v>
      </c>
    </row>
    <row r="13" spans="1:2" s="23" customFormat="1" ht="21.6" customHeight="1" x14ac:dyDescent="0.3">
      <c r="A13" s="27"/>
      <c r="B13" s="25">
        <v>15000</v>
      </c>
    </row>
    <row r="14" spans="1:2" s="23" customFormat="1" ht="21.6" customHeight="1" x14ac:dyDescent="0.3">
      <c r="A14" s="27"/>
      <c r="B14" s="25">
        <v>17500</v>
      </c>
    </row>
    <row r="15" spans="1:2" s="23" customFormat="1" ht="21.6" customHeight="1" x14ac:dyDescent="0.3">
      <c r="A15" s="27"/>
      <c r="B15" s="25">
        <v>20000</v>
      </c>
    </row>
    <row r="16" spans="1:2" s="23" customFormat="1" x14ac:dyDescent="0.3">
      <c r="A16" s="26"/>
    </row>
    <row r="17" spans="1:1" s="23" customFormat="1" x14ac:dyDescent="0.3">
      <c r="A17" s="26"/>
    </row>
    <row r="18" spans="1:1" s="23" customFormat="1" x14ac:dyDescent="0.3">
      <c r="A18" s="26"/>
    </row>
    <row r="19" spans="1:1" s="23" customFormat="1" x14ac:dyDescent="0.3">
      <c r="A19" s="26"/>
    </row>
    <row r="20" spans="1:1" s="23" customFormat="1" x14ac:dyDescent="0.3">
      <c r="A20" s="26"/>
    </row>
    <row r="21" spans="1:1" s="23" customFormat="1" x14ac:dyDescent="0.3">
      <c r="A21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E484-5135-429A-B6B7-B63763AC95E9}">
  <dimension ref="A1:G265"/>
  <sheetViews>
    <sheetView workbookViewId="0">
      <pane ySplit="1" topLeftCell="A2" activePane="bottomLeft" state="frozen"/>
      <selection pane="bottomLeft"/>
    </sheetView>
  </sheetViews>
  <sheetFormatPr defaultColWidth="9.109375" defaultRowHeight="18" outlineLevelRow="2" x14ac:dyDescent="0.35"/>
  <cols>
    <col min="1" max="1" width="17.109375" style="16" customWidth="1"/>
    <col min="2" max="2" width="20" style="16" customWidth="1"/>
    <col min="3" max="3" width="17.109375" style="16" customWidth="1"/>
    <col min="4" max="4" width="22.77734375" style="16" customWidth="1"/>
    <col min="5" max="5" width="15" style="29" customWidth="1"/>
    <col min="6" max="6" width="26.5546875" style="29" customWidth="1"/>
    <col min="7" max="7" width="18.77734375" style="15" customWidth="1"/>
    <col min="8" max="16384" width="9.109375" style="15"/>
  </cols>
  <sheetData>
    <row r="1" spans="1:7" ht="22.8" customHeight="1" x14ac:dyDescent="0.35">
      <c r="A1" s="20" t="s">
        <v>5</v>
      </c>
      <c r="B1" s="20" t="s">
        <v>49</v>
      </c>
      <c r="C1" s="19" t="s">
        <v>50</v>
      </c>
      <c r="D1" s="20" t="s">
        <v>47</v>
      </c>
      <c r="E1" s="18" t="s">
        <v>48</v>
      </c>
      <c r="F1" s="18" t="s">
        <v>45</v>
      </c>
      <c r="G1" s="18" t="s">
        <v>46</v>
      </c>
    </row>
    <row r="2" spans="1:7" ht="22.8" customHeight="1" outlineLevel="2" x14ac:dyDescent="0.35">
      <c r="A2" s="16" t="s">
        <v>17</v>
      </c>
      <c r="B2" s="16" t="s">
        <v>10</v>
      </c>
      <c r="C2" s="17" t="s">
        <v>37</v>
      </c>
      <c r="D2" s="16" t="s">
        <v>22</v>
      </c>
      <c r="E2" s="29">
        <v>125</v>
      </c>
      <c r="F2" s="31">
        <f>VLOOKUP(B2,'Rates paid (£) per unit'!$A$2:$B$6,2,FALSE)</f>
        <v>2.6</v>
      </c>
      <c r="G2" s="21">
        <f t="shared" ref="G2:G17" si="0">E2*F2</f>
        <v>325</v>
      </c>
    </row>
    <row r="3" spans="1:7" ht="22.8" customHeight="1" outlineLevel="2" x14ac:dyDescent="0.35">
      <c r="A3" s="16" t="s">
        <v>17</v>
      </c>
      <c r="B3" s="16" t="s">
        <v>10</v>
      </c>
      <c r="C3" s="17" t="s">
        <v>37</v>
      </c>
      <c r="D3" s="16" t="s">
        <v>22</v>
      </c>
      <c r="E3" s="29">
        <v>125</v>
      </c>
      <c r="F3" s="31">
        <f>VLOOKUP(B3,'Rates paid (£) per unit'!$A$2:$B$6,2,FALSE)</f>
        <v>2.6</v>
      </c>
      <c r="G3" s="21">
        <f t="shared" si="0"/>
        <v>325</v>
      </c>
    </row>
    <row r="4" spans="1:7" ht="22.8" customHeight="1" outlineLevel="2" x14ac:dyDescent="0.35">
      <c r="A4" s="16" t="s">
        <v>17</v>
      </c>
      <c r="B4" s="16" t="s">
        <v>10</v>
      </c>
      <c r="C4" s="17" t="s">
        <v>37</v>
      </c>
      <c r="D4" s="16" t="s">
        <v>22</v>
      </c>
      <c r="E4" s="29">
        <v>125</v>
      </c>
      <c r="F4" s="31">
        <f>VLOOKUP(B4,'Rates paid (£) per unit'!$A$2:$B$6,2,FALSE)</f>
        <v>2.6</v>
      </c>
      <c r="G4" s="21">
        <f t="shared" si="0"/>
        <v>325</v>
      </c>
    </row>
    <row r="5" spans="1:7" ht="22.8" customHeight="1" outlineLevel="2" x14ac:dyDescent="0.35">
      <c r="A5" s="16" t="s">
        <v>17</v>
      </c>
      <c r="B5" s="16" t="s">
        <v>10</v>
      </c>
      <c r="C5" s="17" t="s">
        <v>37</v>
      </c>
      <c r="D5" s="16" t="s">
        <v>22</v>
      </c>
      <c r="E5" s="29">
        <v>125</v>
      </c>
      <c r="F5" s="31">
        <f>VLOOKUP(B5,'Rates paid (£) per unit'!$A$2:$B$6,2,FALSE)</f>
        <v>2.6</v>
      </c>
      <c r="G5" s="21">
        <f t="shared" si="0"/>
        <v>325</v>
      </c>
    </row>
    <row r="6" spans="1:7" ht="22.8" customHeight="1" outlineLevel="2" x14ac:dyDescent="0.35">
      <c r="A6" s="16" t="s">
        <v>6</v>
      </c>
      <c r="B6" s="16" t="s">
        <v>7</v>
      </c>
      <c r="C6" s="17" t="s">
        <v>38</v>
      </c>
      <c r="D6" s="16" t="s">
        <v>22</v>
      </c>
      <c r="E6" s="29">
        <v>65</v>
      </c>
      <c r="F6" s="31">
        <f>VLOOKUP(B6,'Rates paid (£) per unit'!$A$2:$B$6,2,FALSE)</f>
        <v>4.5</v>
      </c>
      <c r="G6" s="21">
        <f t="shared" si="0"/>
        <v>292.5</v>
      </c>
    </row>
    <row r="7" spans="1:7" ht="22.8" customHeight="1" outlineLevel="2" x14ac:dyDescent="0.35">
      <c r="A7" s="16" t="s">
        <v>6</v>
      </c>
      <c r="B7" s="16" t="s">
        <v>7</v>
      </c>
      <c r="C7" s="17" t="s">
        <v>38</v>
      </c>
      <c r="D7" s="16" t="s">
        <v>22</v>
      </c>
      <c r="E7" s="29">
        <v>75</v>
      </c>
      <c r="F7" s="31">
        <f>VLOOKUP(B7,'Rates paid (£) per unit'!$A$2:$B$6,2,FALSE)</f>
        <v>4.5</v>
      </c>
      <c r="G7" s="21">
        <f t="shared" si="0"/>
        <v>337.5</v>
      </c>
    </row>
    <row r="8" spans="1:7" ht="22.8" customHeight="1" outlineLevel="2" x14ac:dyDescent="0.35">
      <c r="A8" s="16" t="s">
        <v>14</v>
      </c>
      <c r="B8" s="16" t="s">
        <v>32</v>
      </c>
      <c r="C8" s="17" t="s">
        <v>38</v>
      </c>
      <c r="D8" s="16" t="s">
        <v>22</v>
      </c>
      <c r="E8" s="29">
        <v>10</v>
      </c>
      <c r="F8" s="31">
        <f>VLOOKUP(B8,'Rates paid (£) per unit'!$A$2:$B$6,2,FALSE)</f>
        <v>6.5</v>
      </c>
      <c r="G8" s="21">
        <f t="shared" si="0"/>
        <v>65</v>
      </c>
    </row>
    <row r="9" spans="1:7" ht="22.8" customHeight="1" outlineLevel="2" x14ac:dyDescent="0.35">
      <c r="A9" s="16" t="s">
        <v>14</v>
      </c>
      <c r="B9" s="16" t="s">
        <v>32</v>
      </c>
      <c r="C9" s="17" t="s">
        <v>38</v>
      </c>
      <c r="D9" s="16" t="s">
        <v>22</v>
      </c>
      <c r="E9" s="29">
        <v>10</v>
      </c>
      <c r="F9" s="31">
        <f>VLOOKUP(B9,'Rates paid (£) per unit'!$A$2:$B$6,2,FALSE)</f>
        <v>6.5</v>
      </c>
      <c r="G9" s="21">
        <f t="shared" si="0"/>
        <v>65</v>
      </c>
    </row>
    <row r="10" spans="1:7" ht="22.8" customHeight="1" outlineLevel="2" x14ac:dyDescent="0.35">
      <c r="A10" s="16" t="s">
        <v>14</v>
      </c>
      <c r="B10" s="16" t="s">
        <v>12</v>
      </c>
      <c r="C10" s="17" t="s">
        <v>39</v>
      </c>
      <c r="D10" s="16" t="s">
        <v>22</v>
      </c>
      <c r="E10" s="29">
        <v>125</v>
      </c>
      <c r="F10" s="31">
        <f>VLOOKUP(B10,'Rates paid (£) per unit'!$A$2:$B$6,2,FALSE)</f>
        <v>1</v>
      </c>
      <c r="G10" s="21">
        <f t="shared" si="0"/>
        <v>125</v>
      </c>
    </row>
    <row r="11" spans="1:7" ht="22.8" customHeight="1" outlineLevel="2" x14ac:dyDescent="0.35">
      <c r="A11" s="16" t="s">
        <v>9</v>
      </c>
      <c r="B11" s="16" t="s">
        <v>12</v>
      </c>
      <c r="C11" s="17" t="s">
        <v>39</v>
      </c>
      <c r="D11" s="16" t="s">
        <v>22</v>
      </c>
      <c r="E11" s="29">
        <v>120</v>
      </c>
      <c r="F11" s="31">
        <f>VLOOKUP(B11,'Rates paid (£) per unit'!$A$2:$B$6,2,FALSE)</f>
        <v>1</v>
      </c>
      <c r="G11" s="21">
        <f t="shared" si="0"/>
        <v>120</v>
      </c>
    </row>
    <row r="12" spans="1:7" ht="22.8" customHeight="1" outlineLevel="2" x14ac:dyDescent="0.35">
      <c r="A12" s="16" t="s">
        <v>14</v>
      </c>
      <c r="B12" s="16" t="s">
        <v>12</v>
      </c>
      <c r="C12" s="17" t="s">
        <v>39</v>
      </c>
      <c r="D12" s="16" t="s">
        <v>22</v>
      </c>
      <c r="E12" s="29">
        <v>120</v>
      </c>
      <c r="F12" s="31">
        <f>VLOOKUP(B12,'Rates paid (£) per unit'!$A$2:$B$6,2,FALSE)</f>
        <v>1</v>
      </c>
      <c r="G12" s="21">
        <f t="shared" si="0"/>
        <v>120</v>
      </c>
    </row>
    <row r="13" spans="1:7" ht="22.8" customHeight="1" outlineLevel="2" x14ac:dyDescent="0.35">
      <c r="A13" s="16" t="s">
        <v>14</v>
      </c>
      <c r="B13" s="16" t="s">
        <v>12</v>
      </c>
      <c r="C13" s="17" t="s">
        <v>39</v>
      </c>
      <c r="D13" s="16" t="s">
        <v>22</v>
      </c>
      <c r="E13" s="29">
        <v>120</v>
      </c>
      <c r="F13" s="31">
        <f>VLOOKUP(B13,'Rates paid (£) per unit'!$A$2:$B$6,2,FALSE)</f>
        <v>1</v>
      </c>
      <c r="G13" s="21">
        <f t="shared" si="0"/>
        <v>120</v>
      </c>
    </row>
    <row r="14" spans="1:7" ht="22.8" customHeight="1" outlineLevel="2" x14ac:dyDescent="0.35">
      <c r="A14" s="16" t="s">
        <v>14</v>
      </c>
      <c r="B14" s="16" t="s">
        <v>10</v>
      </c>
      <c r="C14" s="17" t="s">
        <v>40</v>
      </c>
      <c r="D14" s="16" t="s">
        <v>22</v>
      </c>
      <c r="E14" s="29">
        <v>125</v>
      </c>
      <c r="F14" s="31">
        <f>VLOOKUP(B14,'Rates paid (£) per unit'!$A$2:$B$6,2,FALSE)</f>
        <v>2.6</v>
      </c>
      <c r="G14" s="21">
        <f t="shared" si="0"/>
        <v>325</v>
      </c>
    </row>
    <row r="15" spans="1:7" ht="22.8" customHeight="1" outlineLevel="2" x14ac:dyDescent="0.35">
      <c r="A15" s="16" t="s">
        <v>17</v>
      </c>
      <c r="B15" s="16" t="s">
        <v>12</v>
      </c>
      <c r="C15" s="17" t="s">
        <v>40</v>
      </c>
      <c r="D15" s="16" t="s">
        <v>22</v>
      </c>
      <c r="E15" s="29">
        <v>60</v>
      </c>
      <c r="F15" s="31">
        <f>VLOOKUP(B15,'Rates paid (£) per unit'!$A$2:$B$6,2,FALSE)</f>
        <v>1</v>
      </c>
      <c r="G15" s="21">
        <f t="shared" si="0"/>
        <v>60</v>
      </c>
    </row>
    <row r="16" spans="1:7" ht="22.8" customHeight="1" outlineLevel="2" x14ac:dyDescent="0.35">
      <c r="A16" s="16" t="s">
        <v>14</v>
      </c>
      <c r="B16" s="16" t="s">
        <v>12</v>
      </c>
      <c r="C16" s="17" t="s">
        <v>40</v>
      </c>
      <c r="D16" s="16" t="s">
        <v>22</v>
      </c>
      <c r="E16" s="29">
        <v>60</v>
      </c>
      <c r="F16" s="31">
        <f>VLOOKUP(B16,'Rates paid (£) per unit'!$A$2:$B$6,2,FALSE)</f>
        <v>1</v>
      </c>
      <c r="G16" s="21">
        <f t="shared" si="0"/>
        <v>60</v>
      </c>
    </row>
    <row r="17" spans="1:7" ht="22.8" customHeight="1" outlineLevel="2" x14ac:dyDescent="0.35">
      <c r="A17" s="16" t="s">
        <v>17</v>
      </c>
      <c r="B17" s="16" t="s">
        <v>12</v>
      </c>
      <c r="C17" s="17" t="s">
        <v>40</v>
      </c>
      <c r="D17" s="16" t="s">
        <v>22</v>
      </c>
      <c r="E17" s="29">
        <v>60</v>
      </c>
      <c r="F17" s="31">
        <f>VLOOKUP(B17,'Rates paid (£) per unit'!$A$2:$B$6,2,FALSE)</f>
        <v>1</v>
      </c>
      <c r="G17" s="21">
        <f t="shared" si="0"/>
        <v>60</v>
      </c>
    </row>
    <row r="18" spans="1:7" ht="22.8" customHeight="1" outlineLevel="1" x14ac:dyDescent="0.35">
      <c r="C18" s="17"/>
      <c r="D18" s="14" t="s">
        <v>55</v>
      </c>
      <c r="E18" s="29">
        <f>SUBTOTAL(9,E2:E17)</f>
        <v>1450</v>
      </c>
      <c r="F18" s="31"/>
      <c r="G18" s="21">
        <f>SUBTOTAL(9,G2:G17)</f>
        <v>3050</v>
      </c>
    </row>
    <row r="19" spans="1:7" ht="22.8" customHeight="1" outlineLevel="2" x14ac:dyDescent="0.35">
      <c r="A19" s="16" t="s">
        <v>6</v>
      </c>
      <c r="B19" s="16" t="s">
        <v>7</v>
      </c>
      <c r="C19" s="17" t="s">
        <v>37</v>
      </c>
      <c r="D19" s="16" t="s">
        <v>8</v>
      </c>
      <c r="E19" s="29">
        <v>120</v>
      </c>
      <c r="F19" s="31">
        <f>VLOOKUP(B19,'Rates paid (£) per unit'!$A$2:$B$6,2,FALSE)</f>
        <v>4.5</v>
      </c>
      <c r="G19" s="21">
        <f t="shared" ref="G19:G24" si="1">E19*F19</f>
        <v>540</v>
      </c>
    </row>
    <row r="20" spans="1:7" ht="22.8" customHeight="1" outlineLevel="2" x14ac:dyDescent="0.35">
      <c r="A20" s="16" t="s">
        <v>9</v>
      </c>
      <c r="B20" s="16" t="s">
        <v>10</v>
      </c>
      <c r="C20" s="17" t="s">
        <v>37</v>
      </c>
      <c r="D20" s="16" t="s">
        <v>8</v>
      </c>
      <c r="E20" s="29">
        <v>125</v>
      </c>
      <c r="F20" s="31">
        <f>VLOOKUP(B20,'Rates paid (£) per unit'!$A$2:$B$6,2,FALSE)</f>
        <v>2.6</v>
      </c>
      <c r="G20" s="21">
        <f t="shared" si="1"/>
        <v>325</v>
      </c>
    </row>
    <row r="21" spans="1:7" ht="22.8" customHeight="1" outlineLevel="2" x14ac:dyDescent="0.35">
      <c r="A21" s="16" t="s">
        <v>9</v>
      </c>
      <c r="B21" s="16" t="s">
        <v>10</v>
      </c>
      <c r="C21" s="17" t="s">
        <v>37</v>
      </c>
      <c r="D21" s="16" t="s">
        <v>8</v>
      </c>
      <c r="E21" s="29">
        <v>100</v>
      </c>
      <c r="F21" s="31">
        <f>VLOOKUP(B21,'Rates paid (£) per unit'!$A$2:$B$6,2,FALSE)</f>
        <v>2.6</v>
      </c>
      <c r="G21" s="21">
        <f t="shared" si="1"/>
        <v>260</v>
      </c>
    </row>
    <row r="22" spans="1:7" ht="22.8" customHeight="1" outlineLevel="2" x14ac:dyDescent="0.35">
      <c r="A22" s="16" t="s">
        <v>9</v>
      </c>
      <c r="B22" s="16" t="s">
        <v>10</v>
      </c>
      <c r="C22" s="17" t="s">
        <v>41</v>
      </c>
      <c r="D22" s="16" t="s">
        <v>8</v>
      </c>
      <c r="E22" s="29">
        <v>125</v>
      </c>
      <c r="F22" s="31">
        <f>VLOOKUP(B22,'Rates paid (£) per unit'!$A$2:$B$6,2,FALSE)</f>
        <v>2.6</v>
      </c>
      <c r="G22" s="21">
        <f t="shared" si="1"/>
        <v>325</v>
      </c>
    </row>
    <row r="23" spans="1:7" ht="22.8" customHeight="1" outlineLevel="2" x14ac:dyDescent="0.35">
      <c r="A23" s="16" t="s">
        <v>9</v>
      </c>
      <c r="B23" s="16" t="s">
        <v>10</v>
      </c>
      <c r="C23" s="17" t="s">
        <v>41</v>
      </c>
      <c r="D23" s="16" t="s">
        <v>8</v>
      </c>
      <c r="E23" s="29">
        <v>125</v>
      </c>
      <c r="F23" s="31">
        <f>VLOOKUP(B23,'Rates paid (£) per unit'!$A$2:$B$6,2,FALSE)</f>
        <v>2.6</v>
      </c>
      <c r="G23" s="21">
        <f t="shared" si="1"/>
        <v>325</v>
      </c>
    </row>
    <row r="24" spans="1:7" ht="22.8" customHeight="1" outlineLevel="2" x14ac:dyDescent="0.35">
      <c r="A24" s="16" t="s">
        <v>9</v>
      </c>
      <c r="B24" s="16" t="s">
        <v>10</v>
      </c>
      <c r="C24" s="17" t="s">
        <v>41</v>
      </c>
      <c r="D24" s="16" t="s">
        <v>8</v>
      </c>
      <c r="E24" s="29">
        <v>100</v>
      </c>
      <c r="F24" s="31">
        <f>VLOOKUP(B24,'Rates paid (£) per unit'!$A$2:$B$6,2,FALSE)</f>
        <v>2.6</v>
      </c>
      <c r="G24" s="21">
        <f t="shared" si="1"/>
        <v>260</v>
      </c>
    </row>
    <row r="25" spans="1:7" ht="22.8" customHeight="1" outlineLevel="1" x14ac:dyDescent="0.35">
      <c r="C25" s="17"/>
      <c r="D25" s="14" t="s">
        <v>56</v>
      </c>
      <c r="E25" s="29">
        <f>SUBTOTAL(9,E19:E24)</f>
        <v>695</v>
      </c>
      <c r="F25" s="31"/>
      <c r="G25" s="21">
        <f>SUBTOTAL(9,G19:G24)</f>
        <v>2035</v>
      </c>
    </row>
    <row r="26" spans="1:7" ht="22.8" customHeight="1" outlineLevel="2" x14ac:dyDescent="0.35">
      <c r="A26" s="16" t="s">
        <v>17</v>
      </c>
      <c r="B26" s="16" t="s">
        <v>10</v>
      </c>
      <c r="C26" s="17" t="s">
        <v>37</v>
      </c>
      <c r="D26" s="16" t="s">
        <v>18</v>
      </c>
      <c r="E26" s="29">
        <v>65</v>
      </c>
      <c r="F26" s="31">
        <f>VLOOKUP(B26,'Rates paid (£) per unit'!$A$2:$B$6,2,FALSE)</f>
        <v>2.6</v>
      </c>
      <c r="G26" s="21">
        <f>E26*F26</f>
        <v>169</v>
      </c>
    </row>
    <row r="27" spans="1:7" ht="22.8" customHeight="1" outlineLevel="2" x14ac:dyDescent="0.35">
      <c r="A27" s="16" t="s">
        <v>14</v>
      </c>
      <c r="B27" s="16" t="s">
        <v>7</v>
      </c>
      <c r="C27" s="17" t="s">
        <v>38</v>
      </c>
      <c r="D27" s="16" t="s">
        <v>18</v>
      </c>
      <c r="E27" s="29">
        <v>80</v>
      </c>
      <c r="F27" s="31">
        <f>VLOOKUP(B27,'Rates paid (£) per unit'!$A$2:$B$6,2,FALSE)</f>
        <v>4.5</v>
      </c>
      <c r="G27" s="21">
        <f>E27*F27</f>
        <v>360</v>
      </c>
    </row>
    <row r="28" spans="1:7" ht="22.8" customHeight="1" outlineLevel="2" x14ac:dyDescent="0.35">
      <c r="A28" s="16" t="s">
        <v>14</v>
      </c>
      <c r="B28" s="16" t="s">
        <v>7</v>
      </c>
      <c r="C28" s="17" t="s">
        <v>40</v>
      </c>
      <c r="D28" s="16" t="s">
        <v>18</v>
      </c>
      <c r="E28" s="29">
        <v>20</v>
      </c>
      <c r="F28" s="31">
        <f>VLOOKUP(B28,'Rates paid (£) per unit'!$A$2:$B$6,2,FALSE)</f>
        <v>4.5</v>
      </c>
      <c r="G28" s="21">
        <f>E28*F28</f>
        <v>90</v>
      </c>
    </row>
    <row r="29" spans="1:7" ht="22.8" customHeight="1" outlineLevel="2" x14ac:dyDescent="0.35">
      <c r="A29" s="16" t="s">
        <v>17</v>
      </c>
      <c r="B29" s="16" t="s">
        <v>12</v>
      </c>
      <c r="C29" s="17" t="s">
        <v>41</v>
      </c>
      <c r="D29" s="16" t="s">
        <v>18</v>
      </c>
      <c r="E29" s="29">
        <v>125</v>
      </c>
      <c r="F29" s="31">
        <f>VLOOKUP(B29,'Rates paid (£) per unit'!$A$2:$B$6,2,FALSE)</f>
        <v>1</v>
      </c>
      <c r="G29" s="21">
        <f>E29*F29</f>
        <v>125</v>
      </c>
    </row>
    <row r="30" spans="1:7" ht="22.8" customHeight="1" outlineLevel="2" x14ac:dyDescent="0.35">
      <c r="A30" s="16" t="s">
        <v>14</v>
      </c>
      <c r="B30" s="16" t="s">
        <v>7</v>
      </c>
      <c r="C30" s="17" t="s">
        <v>42</v>
      </c>
      <c r="D30" s="16" t="s">
        <v>18</v>
      </c>
      <c r="E30" s="29">
        <v>90</v>
      </c>
      <c r="F30" s="31">
        <f>VLOOKUP(B30,'Rates paid (£) per unit'!$A$2:$B$6,2,FALSE)</f>
        <v>4.5</v>
      </c>
      <c r="G30" s="21">
        <f>E30*F30</f>
        <v>405</v>
      </c>
    </row>
    <row r="31" spans="1:7" ht="22.8" customHeight="1" outlineLevel="1" x14ac:dyDescent="0.35">
      <c r="C31" s="17"/>
      <c r="D31" s="14" t="s">
        <v>57</v>
      </c>
      <c r="E31" s="29">
        <f>SUBTOTAL(9,E26:E30)</f>
        <v>380</v>
      </c>
      <c r="F31" s="31"/>
      <c r="G31" s="21">
        <f>SUBTOTAL(9,G26:G30)</f>
        <v>1149</v>
      </c>
    </row>
    <row r="32" spans="1:7" ht="22.8" customHeight="1" outlineLevel="2" x14ac:dyDescent="0.35">
      <c r="A32" s="16" t="s">
        <v>6</v>
      </c>
      <c r="B32" s="16" t="s">
        <v>7</v>
      </c>
      <c r="C32" s="17" t="s">
        <v>38</v>
      </c>
      <c r="D32" s="16" t="s">
        <v>28</v>
      </c>
      <c r="E32" s="29">
        <v>75</v>
      </c>
      <c r="F32" s="31">
        <f>VLOOKUP(B32,'Rates paid (£) per unit'!$A$2:$B$6,2,FALSE)</f>
        <v>4.5</v>
      </c>
      <c r="G32" s="21">
        <f t="shared" ref="G32:G46" si="2">E32*F32</f>
        <v>337.5</v>
      </c>
    </row>
    <row r="33" spans="1:7" ht="22.8" customHeight="1" outlineLevel="2" x14ac:dyDescent="0.35">
      <c r="A33" s="16" t="s">
        <v>6</v>
      </c>
      <c r="B33" s="16" t="s">
        <v>7</v>
      </c>
      <c r="C33" s="17" t="s">
        <v>38</v>
      </c>
      <c r="D33" s="16" t="s">
        <v>28</v>
      </c>
      <c r="E33" s="29">
        <v>70</v>
      </c>
      <c r="F33" s="31">
        <f>VLOOKUP(B33,'Rates paid (£) per unit'!$A$2:$B$6,2,FALSE)</f>
        <v>4.5</v>
      </c>
      <c r="G33" s="21">
        <f t="shared" si="2"/>
        <v>315</v>
      </c>
    </row>
    <row r="34" spans="1:7" ht="22.8" customHeight="1" outlineLevel="2" x14ac:dyDescent="0.35">
      <c r="A34" s="16" t="s">
        <v>14</v>
      </c>
      <c r="B34" s="16" t="s">
        <v>7</v>
      </c>
      <c r="C34" s="17" t="s">
        <v>38</v>
      </c>
      <c r="D34" s="16" t="s">
        <v>28</v>
      </c>
      <c r="E34" s="29">
        <v>25</v>
      </c>
      <c r="F34" s="31">
        <f>VLOOKUP(B34,'Rates paid (£) per unit'!$A$2:$B$6,2,FALSE)</f>
        <v>4.5</v>
      </c>
      <c r="G34" s="21">
        <f t="shared" si="2"/>
        <v>112.5</v>
      </c>
    </row>
    <row r="35" spans="1:7" ht="22.8" customHeight="1" outlineLevel="2" x14ac:dyDescent="0.35">
      <c r="A35" s="16" t="s">
        <v>14</v>
      </c>
      <c r="B35" s="16" t="s">
        <v>7</v>
      </c>
      <c r="C35" s="17" t="s">
        <v>38</v>
      </c>
      <c r="D35" s="16" t="s">
        <v>28</v>
      </c>
      <c r="E35" s="29">
        <v>20</v>
      </c>
      <c r="F35" s="31">
        <f>VLOOKUP(B35,'Rates paid (£) per unit'!$A$2:$B$6,2,FALSE)</f>
        <v>4.5</v>
      </c>
      <c r="G35" s="21">
        <f t="shared" si="2"/>
        <v>90</v>
      </c>
    </row>
    <row r="36" spans="1:7" ht="22.8" customHeight="1" outlineLevel="2" x14ac:dyDescent="0.35">
      <c r="A36" s="16" t="s">
        <v>14</v>
      </c>
      <c r="B36" s="16" t="s">
        <v>12</v>
      </c>
      <c r="C36" s="17" t="s">
        <v>39</v>
      </c>
      <c r="D36" s="16" t="s">
        <v>28</v>
      </c>
      <c r="E36" s="29">
        <v>125</v>
      </c>
      <c r="F36" s="31">
        <f>VLOOKUP(B36,'Rates paid (£) per unit'!$A$2:$B$6,2,FALSE)</f>
        <v>1</v>
      </c>
      <c r="G36" s="21">
        <f t="shared" si="2"/>
        <v>125</v>
      </c>
    </row>
    <row r="37" spans="1:7" ht="22.8" customHeight="1" outlineLevel="2" x14ac:dyDescent="0.35">
      <c r="A37" s="16" t="s">
        <v>9</v>
      </c>
      <c r="B37" s="16" t="s">
        <v>12</v>
      </c>
      <c r="C37" s="17" t="s">
        <v>39</v>
      </c>
      <c r="D37" s="16" t="s">
        <v>28</v>
      </c>
      <c r="E37" s="29">
        <v>120</v>
      </c>
      <c r="F37" s="31">
        <f>VLOOKUP(B37,'Rates paid (£) per unit'!$A$2:$B$6,2,FALSE)</f>
        <v>1</v>
      </c>
      <c r="G37" s="21">
        <f t="shared" si="2"/>
        <v>120</v>
      </c>
    </row>
    <row r="38" spans="1:7" ht="22.8" customHeight="1" outlineLevel="2" x14ac:dyDescent="0.35">
      <c r="A38" s="16" t="s">
        <v>14</v>
      </c>
      <c r="B38" s="16" t="s">
        <v>12</v>
      </c>
      <c r="C38" s="17" t="s">
        <v>39</v>
      </c>
      <c r="D38" s="16" t="s">
        <v>28</v>
      </c>
      <c r="E38" s="29">
        <v>120</v>
      </c>
      <c r="F38" s="31">
        <f>VLOOKUP(B38,'Rates paid (£) per unit'!$A$2:$B$6,2,FALSE)</f>
        <v>1</v>
      </c>
      <c r="G38" s="21">
        <f t="shared" si="2"/>
        <v>120</v>
      </c>
    </row>
    <row r="39" spans="1:7" ht="22.8" customHeight="1" outlineLevel="2" x14ac:dyDescent="0.35">
      <c r="A39" s="16" t="s">
        <v>6</v>
      </c>
      <c r="B39" s="16" t="s">
        <v>7</v>
      </c>
      <c r="C39" s="17" t="s">
        <v>39</v>
      </c>
      <c r="D39" s="16" t="s">
        <v>28</v>
      </c>
      <c r="E39" s="29">
        <v>55</v>
      </c>
      <c r="F39" s="31">
        <f>VLOOKUP(B39,'Rates paid (£) per unit'!$A$2:$B$6,2,FALSE)</f>
        <v>4.5</v>
      </c>
      <c r="G39" s="21">
        <f t="shared" si="2"/>
        <v>247.5</v>
      </c>
    </row>
    <row r="40" spans="1:7" ht="22.8" customHeight="1" outlineLevel="2" x14ac:dyDescent="0.35">
      <c r="A40" s="16" t="s">
        <v>17</v>
      </c>
      <c r="B40" s="16" t="s">
        <v>10</v>
      </c>
      <c r="C40" s="17" t="s">
        <v>41</v>
      </c>
      <c r="D40" s="16" t="s">
        <v>28</v>
      </c>
      <c r="E40" s="29">
        <v>100</v>
      </c>
      <c r="F40" s="31">
        <f>VLOOKUP(B40,'Rates paid (£) per unit'!$A$2:$B$6,2,FALSE)</f>
        <v>2.6</v>
      </c>
      <c r="G40" s="21">
        <f t="shared" si="2"/>
        <v>260</v>
      </c>
    </row>
    <row r="41" spans="1:7" ht="22.8" customHeight="1" outlineLevel="2" x14ac:dyDescent="0.35">
      <c r="A41" s="16" t="s">
        <v>17</v>
      </c>
      <c r="B41" s="16" t="s">
        <v>10</v>
      </c>
      <c r="C41" s="17" t="s">
        <v>41</v>
      </c>
      <c r="D41" s="16" t="s">
        <v>28</v>
      </c>
      <c r="E41" s="29">
        <v>125</v>
      </c>
      <c r="F41" s="31">
        <f>VLOOKUP(B41,'Rates paid (£) per unit'!$A$2:$B$6,2,FALSE)</f>
        <v>2.6</v>
      </c>
      <c r="G41" s="21">
        <f t="shared" si="2"/>
        <v>325</v>
      </c>
    </row>
    <row r="42" spans="1:7" ht="22.8" customHeight="1" outlineLevel="2" x14ac:dyDescent="0.35">
      <c r="A42" s="16" t="s">
        <v>14</v>
      </c>
      <c r="B42" s="16" t="s">
        <v>7</v>
      </c>
      <c r="C42" s="17" t="s">
        <v>41</v>
      </c>
      <c r="D42" s="16" t="s">
        <v>28</v>
      </c>
      <c r="E42" s="29">
        <v>125</v>
      </c>
      <c r="F42" s="31">
        <f>VLOOKUP(B42,'Rates paid (£) per unit'!$A$2:$B$6,2,FALSE)</f>
        <v>4.5</v>
      </c>
      <c r="G42" s="21">
        <f t="shared" si="2"/>
        <v>562.5</v>
      </c>
    </row>
    <row r="43" spans="1:7" ht="22.8" customHeight="1" outlineLevel="2" x14ac:dyDescent="0.35">
      <c r="A43" s="16" t="s">
        <v>6</v>
      </c>
      <c r="B43" s="16" t="s">
        <v>7</v>
      </c>
      <c r="C43" s="17" t="s">
        <v>41</v>
      </c>
      <c r="D43" s="16" t="s">
        <v>28</v>
      </c>
      <c r="E43" s="29">
        <v>55</v>
      </c>
      <c r="F43" s="31">
        <f>VLOOKUP(B43,'Rates paid (£) per unit'!$A$2:$B$6,2,FALSE)</f>
        <v>4.5</v>
      </c>
      <c r="G43" s="21">
        <f t="shared" si="2"/>
        <v>247.5</v>
      </c>
    </row>
    <row r="44" spans="1:7" ht="22.8" customHeight="1" outlineLevel="2" x14ac:dyDescent="0.35">
      <c r="A44" s="16" t="s">
        <v>6</v>
      </c>
      <c r="B44" s="16" t="s">
        <v>12</v>
      </c>
      <c r="C44" s="17" t="s">
        <v>42</v>
      </c>
      <c r="D44" s="16" t="s">
        <v>28</v>
      </c>
      <c r="E44" s="29">
        <v>140</v>
      </c>
      <c r="F44" s="31">
        <f>VLOOKUP(B44,'Rates paid (£) per unit'!$A$2:$B$6,2,FALSE)</f>
        <v>1</v>
      </c>
      <c r="G44" s="21">
        <f t="shared" si="2"/>
        <v>140</v>
      </c>
    </row>
    <row r="45" spans="1:7" ht="22.8" customHeight="1" outlineLevel="2" x14ac:dyDescent="0.35">
      <c r="A45" s="16" t="s">
        <v>17</v>
      </c>
      <c r="B45" s="16" t="s">
        <v>12</v>
      </c>
      <c r="C45" s="17" t="s">
        <v>42</v>
      </c>
      <c r="D45" s="16" t="s">
        <v>28</v>
      </c>
      <c r="E45" s="29">
        <v>145</v>
      </c>
      <c r="F45" s="31">
        <f>VLOOKUP(B45,'Rates paid (£) per unit'!$A$2:$B$6,2,FALSE)</f>
        <v>1</v>
      </c>
      <c r="G45" s="21">
        <f t="shared" si="2"/>
        <v>145</v>
      </c>
    </row>
    <row r="46" spans="1:7" ht="22.8" customHeight="1" outlineLevel="2" x14ac:dyDescent="0.35">
      <c r="A46" s="16" t="s">
        <v>9</v>
      </c>
      <c r="B46" s="16" t="s">
        <v>10</v>
      </c>
      <c r="C46" s="17" t="s">
        <v>42</v>
      </c>
      <c r="D46" s="16" t="s">
        <v>28</v>
      </c>
      <c r="E46" s="29">
        <v>100</v>
      </c>
      <c r="F46" s="31">
        <f>VLOOKUP(B46,'Rates paid (£) per unit'!$A$2:$B$6,2,FALSE)</f>
        <v>2.6</v>
      </c>
      <c r="G46" s="21">
        <f t="shared" si="2"/>
        <v>260</v>
      </c>
    </row>
    <row r="47" spans="1:7" ht="22.8" customHeight="1" outlineLevel="1" x14ac:dyDescent="0.35">
      <c r="C47" s="17"/>
      <c r="D47" s="14" t="s">
        <v>58</v>
      </c>
      <c r="E47" s="29">
        <f>SUBTOTAL(9,E32:E46)</f>
        <v>1400</v>
      </c>
      <c r="F47" s="31"/>
      <c r="G47" s="21">
        <f>SUBTOTAL(9,G32:G46)</f>
        <v>3407.5</v>
      </c>
    </row>
    <row r="48" spans="1:7" ht="22.8" customHeight="1" outlineLevel="2" x14ac:dyDescent="0.35">
      <c r="A48" s="16" t="s">
        <v>6</v>
      </c>
      <c r="B48" s="16" t="s">
        <v>7</v>
      </c>
      <c r="C48" s="17" t="s">
        <v>37</v>
      </c>
      <c r="D48" s="16" t="s">
        <v>21</v>
      </c>
      <c r="E48" s="29">
        <v>55</v>
      </c>
      <c r="F48" s="31">
        <f>VLOOKUP(B48,'Rates paid (£) per unit'!$A$2:$B$6,2,FALSE)</f>
        <v>4.5</v>
      </c>
      <c r="G48" s="21">
        <f t="shared" ref="G48:G59" si="3">E48*F48</f>
        <v>247.5</v>
      </c>
    </row>
    <row r="49" spans="1:7" ht="22.8" customHeight="1" outlineLevel="2" x14ac:dyDescent="0.35">
      <c r="A49" s="16" t="s">
        <v>14</v>
      </c>
      <c r="B49" s="16" t="s">
        <v>7</v>
      </c>
      <c r="C49" s="17" t="s">
        <v>37</v>
      </c>
      <c r="D49" s="16" t="s">
        <v>21</v>
      </c>
      <c r="E49" s="29">
        <v>40</v>
      </c>
      <c r="F49" s="31">
        <f>VLOOKUP(B49,'Rates paid (£) per unit'!$A$2:$B$6,2,FALSE)</f>
        <v>4.5</v>
      </c>
      <c r="G49" s="21">
        <f t="shared" si="3"/>
        <v>180</v>
      </c>
    </row>
    <row r="50" spans="1:7" ht="22.8" customHeight="1" outlineLevel="2" x14ac:dyDescent="0.35">
      <c r="A50" s="16" t="s">
        <v>6</v>
      </c>
      <c r="B50" s="16" t="s">
        <v>7</v>
      </c>
      <c r="C50" s="17" t="s">
        <v>38</v>
      </c>
      <c r="D50" s="16" t="s">
        <v>21</v>
      </c>
      <c r="E50" s="29">
        <v>65</v>
      </c>
      <c r="F50" s="31">
        <f>VLOOKUP(B50,'Rates paid (£) per unit'!$A$2:$B$6,2,FALSE)</f>
        <v>4.5</v>
      </c>
      <c r="G50" s="21">
        <f t="shared" si="3"/>
        <v>292.5</v>
      </c>
    </row>
    <row r="51" spans="1:7" ht="22.8" customHeight="1" outlineLevel="2" x14ac:dyDescent="0.35">
      <c r="A51" s="16" t="s">
        <v>6</v>
      </c>
      <c r="B51" s="16" t="s">
        <v>7</v>
      </c>
      <c r="C51" s="17" t="s">
        <v>38</v>
      </c>
      <c r="D51" s="16" t="s">
        <v>21</v>
      </c>
      <c r="E51" s="29">
        <v>20</v>
      </c>
      <c r="F51" s="31">
        <f>VLOOKUP(B51,'Rates paid (£) per unit'!$A$2:$B$6,2,FALSE)</f>
        <v>4.5</v>
      </c>
      <c r="G51" s="21">
        <f t="shared" si="3"/>
        <v>90</v>
      </c>
    </row>
    <row r="52" spans="1:7" ht="22.8" customHeight="1" outlineLevel="2" x14ac:dyDescent="0.35">
      <c r="A52" s="16" t="s">
        <v>14</v>
      </c>
      <c r="B52" s="16" t="s">
        <v>12</v>
      </c>
      <c r="C52" s="17" t="s">
        <v>38</v>
      </c>
      <c r="D52" s="16" t="s">
        <v>21</v>
      </c>
      <c r="E52" s="29">
        <v>125</v>
      </c>
      <c r="F52" s="31">
        <f>VLOOKUP(B52,'Rates paid (£) per unit'!$A$2:$B$6,2,FALSE)</f>
        <v>1</v>
      </c>
      <c r="G52" s="21">
        <f t="shared" si="3"/>
        <v>125</v>
      </c>
    </row>
    <row r="53" spans="1:7" ht="22.8" customHeight="1" outlineLevel="2" x14ac:dyDescent="0.35">
      <c r="A53" s="16" t="s">
        <v>14</v>
      </c>
      <c r="B53" s="16" t="s">
        <v>12</v>
      </c>
      <c r="C53" s="17" t="s">
        <v>38</v>
      </c>
      <c r="D53" s="16" t="s">
        <v>21</v>
      </c>
      <c r="E53" s="29">
        <v>125</v>
      </c>
      <c r="F53" s="31">
        <f>VLOOKUP(B53,'Rates paid (£) per unit'!$A$2:$B$6,2,FALSE)</f>
        <v>1</v>
      </c>
      <c r="G53" s="21">
        <f t="shared" si="3"/>
        <v>125</v>
      </c>
    </row>
    <row r="54" spans="1:7" ht="22.8" customHeight="1" outlineLevel="2" x14ac:dyDescent="0.35">
      <c r="A54" s="16" t="s">
        <v>17</v>
      </c>
      <c r="B54" s="16" t="s">
        <v>10</v>
      </c>
      <c r="C54" s="17" t="s">
        <v>40</v>
      </c>
      <c r="D54" s="16" t="s">
        <v>21</v>
      </c>
      <c r="E54" s="29">
        <v>125</v>
      </c>
      <c r="F54" s="31">
        <f>VLOOKUP(B54,'Rates paid (£) per unit'!$A$2:$B$6,2,FALSE)</f>
        <v>2.6</v>
      </c>
      <c r="G54" s="21">
        <f t="shared" si="3"/>
        <v>325</v>
      </c>
    </row>
    <row r="55" spans="1:7" ht="22.8" customHeight="1" outlineLevel="2" x14ac:dyDescent="0.35">
      <c r="A55" s="16" t="s">
        <v>6</v>
      </c>
      <c r="B55" s="16" t="s">
        <v>7</v>
      </c>
      <c r="C55" s="17" t="s">
        <v>40</v>
      </c>
      <c r="D55" s="16" t="s">
        <v>21</v>
      </c>
      <c r="E55" s="29">
        <v>15</v>
      </c>
      <c r="F55" s="31">
        <f>VLOOKUP(B55,'Rates paid (£) per unit'!$A$2:$B$6,2,FALSE)</f>
        <v>4.5</v>
      </c>
      <c r="G55" s="21">
        <f t="shared" si="3"/>
        <v>67.5</v>
      </c>
    </row>
    <row r="56" spans="1:7" ht="22.8" customHeight="1" outlineLevel="2" x14ac:dyDescent="0.35">
      <c r="A56" s="16" t="s">
        <v>6</v>
      </c>
      <c r="B56" s="16" t="s">
        <v>7</v>
      </c>
      <c r="C56" s="17" t="s">
        <v>42</v>
      </c>
      <c r="D56" s="16" t="s">
        <v>21</v>
      </c>
      <c r="E56" s="29">
        <v>65</v>
      </c>
      <c r="F56" s="31">
        <f>VLOOKUP(B56,'Rates paid (£) per unit'!$A$2:$B$6,2,FALSE)</f>
        <v>4.5</v>
      </c>
      <c r="G56" s="21">
        <f t="shared" si="3"/>
        <v>292.5</v>
      </c>
    </row>
    <row r="57" spans="1:7" ht="22.8" customHeight="1" outlineLevel="2" x14ac:dyDescent="0.35">
      <c r="A57" s="16" t="s">
        <v>14</v>
      </c>
      <c r="B57" s="16" t="s">
        <v>7</v>
      </c>
      <c r="C57" s="17" t="s">
        <v>42</v>
      </c>
      <c r="D57" s="16" t="s">
        <v>21</v>
      </c>
      <c r="E57" s="29">
        <v>60</v>
      </c>
      <c r="F57" s="31">
        <f>VLOOKUP(B57,'Rates paid (£) per unit'!$A$2:$B$6,2,FALSE)</f>
        <v>4.5</v>
      </c>
      <c r="G57" s="21">
        <f t="shared" si="3"/>
        <v>270</v>
      </c>
    </row>
    <row r="58" spans="1:7" ht="22.8" customHeight="1" outlineLevel="2" x14ac:dyDescent="0.35">
      <c r="A58" s="16" t="s">
        <v>17</v>
      </c>
      <c r="B58" s="16" t="s">
        <v>10</v>
      </c>
      <c r="C58" s="17" t="s">
        <v>42</v>
      </c>
      <c r="D58" s="16" t="s">
        <v>21</v>
      </c>
      <c r="E58" s="29">
        <v>125</v>
      </c>
      <c r="F58" s="31">
        <f>VLOOKUP(B58,'Rates paid (£) per unit'!$A$2:$B$6,2,FALSE)</f>
        <v>2.6</v>
      </c>
      <c r="G58" s="21">
        <f t="shared" si="3"/>
        <v>325</v>
      </c>
    </row>
    <row r="59" spans="1:7" ht="22.8" customHeight="1" outlineLevel="2" x14ac:dyDescent="0.35">
      <c r="A59" s="16" t="s">
        <v>9</v>
      </c>
      <c r="B59" s="16" t="s">
        <v>12</v>
      </c>
      <c r="C59" s="17" t="s">
        <v>42</v>
      </c>
      <c r="D59" s="16" t="s">
        <v>21</v>
      </c>
      <c r="E59" s="29">
        <v>35</v>
      </c>
      <c r="F59" s="31">
        <f>VLOOKUP(B59,'Rates paid (£) per unit'!$A$2:$B$6,2,FALSE)</f>
        <v>1</v>
      </c>
      <c r="G59" s="21">
        <f t="shared" si="3"/>
        <v>35</v>
      </c>
    </row>
    <row r="60" spans="1:7" ht="22.8" customHeight="1" outlineLevel="1" x14ac:dyDescent="0.35">
      <c r="C60" s="17"/>
      <c r="D60" s="14" t="s">
        <v>59</v>
      </c>
      <c r="E60" s="29">
        <f>SUBTOTAL(9,E48:E59)</f>
        <v>855</v>
      </c>
      <c r="F60" s="31"/>
      <c r="G60" s="21">
        <f>SUBTOTAL(9,G48:G59)</f>
        <v>2375</v>
      </c>
    </row>
    <row r="61" spans="1:7" ht="22.8" customHeight="1" outlineLevel="2" x14ac:dyDescent="0.35">
      <c r="A61" s="16" t="s">
        <v>6</v>
      </c>
      <c r="B61" s="16" t="s">
        <v>10</v>
      </c>
      <c r="C61" s="17" t="s">
        <v>37</v>
      </c>
      <c r="D61" s="16" t="s">
        <v>24</v>
      </c>
      <c r="E61" s="29">
        <v>125</v>
      </c>
      <c r="F61" s="31">
        <f>VLOOKUP(B61,'Rates paid (£) per unit'!$A$2:$B$6,2,FALSE)</f>
        <v>2.6</v>
      </c>
      <c r="G61" s="21">
        <f t="shared" ref="G61:G80" si="4">E61*F61</f>
        <v>325</v>
      </c>
    </row>
    <row r="62" spans="1:7" ht="22.8" customHeight="1" outlineLevel="2" x14ac:dyDescent="0.35">
      <c r="A62" s="16" t="s">
        <v>9</v>
      </c>
      <c r="B62" s="16" t="s">
        <v>10</v>
      </c>
      <c r="C62" s="17" t="s">
        <v>37</v>
      </c>
      <c r="D62" s="16" t="s">
        <v>24</v>
      </c>
      <c r="E62" s="29">
        <v>125</v>
      </c>
      <c r="F62" s="31">
        <f>VLOOKUP(B62,'Rates paid (£) per unit'!$A$2:$B$6,2,FALSE)</f>
        <v>2.6</v>
      </c>
      <c r="G62" s="21">
        <f t="shared" si="4"/>
        <v>325</v>
      </c>
    </row>
    <row r="63" spans="1:7" ht="22.8" customHeight="1" outlineLevel="2" x14ac:dyDescent="0.35">
      <c r="A63" s="16" t="s">
        <v>6</v>
      </c>
      <c r="B63" s="16" t="s">
        <v>12</v>
      </c>
      <c r="C63" s="17" t="s">
        <v>37</v>
      </c>
      <c r="D63" s="16" t="s">
        <v>24</v>
      </c>
      <c r="E63" s="29">
        <v>125</v>
      </c>
      <c r="F63" s="31">
        <f>VLOOKUP(B63,'Rates paid (£) per unit'!$A$2:$B$6,2,FALSE)</f>
        <v>1</v>
      </c>
      <c r="G63" s="21">
        <f t="shared" si="4"/>
        <v>125</v>
      </c>
    </row>
    <row r="64" spans="1:7" ht="22.8" customHeight="1" outlineLevel="2" x14ac:dyDescent="0.35">
      <c r="A64" s="16" t="s">
        <v>17</v>
      </c>
      <c r="B64" s="16" t="s">
        <v>10</v>
      </c>
      <c r="C64" s="17" t="s">
        <v>37</v>
      </c>
      <c r="D64" s="16" t="s">
        <v>24</v>
      </c>
      <c r="E64" s="29">
        <v>125</v>
      </c>
      <c r="F64" s="31">
        <f>VLOOKUP(B64,'Rates paid (£) per unit'!$A$2:$B$6,2,FALSE)</f>
        <v>2.6</v>
      </c>
      <c r="G64" s="21">
        <f t="shared" si="4"/>
        <v>325</v>
      </c>
    </row>
    <row r="65" spans="1:7" ht="22.8" customHeight="1" outlineLevel="2" x14ac:dyDescent="0.35">
      <c r="A65" s="16" t="s">
        <v>14</v>
      </c>
      <c r="B65" s="16" t="s">
        <v>12</v>
      </c>
      <c r="C65" s="17" t="s">
        <v>37</v>
      </c>
      <c r="D65" s="16" t="s">
        <v>24</v>
      </c>
      <c r="E65" s="29">
        <v>125</v>
      </c>
      <c r="F65" s="31">
        <f>VLOOKUP(B65,'Rates paid (£) per unit'!$A$2:$B$6,2,FALSE)</f>
        <v>1</v>
      </c>
      <c r="G65" s="21">
        <f t="shared" si="4"/>
        <v>125</v>
      </c>
    </row>
    <row r="66" spans="1:7" ht="22.8" customHeight="1" outlineLevel="2" x14ac:dyDescent="0.35">
      <c r="A66" s="16" t="s">
        <v>6</v>
      </c>
      <c r="B66" s="16" t="s">
        <v>7</v>
      </c>
      <c r="C66" s="17" t="s">
        <v>37</v>
      </c>
      <c r="D66" s="16" t="s">
        <v>24</v>
      </c>
      <c r="E66" s="29">
        <v>55</v>
      </c>
      <c r="F66" s="31">
        <f>VLOOKUP(B66,'Rates paid (£) per unit'!$A$2:$B$6,2,FALSE)</f>
        <v>4.5</v>
      </c>
      <c r="G66" s="21">
        <f t="shared" si="4"/>
        <v>247.5</v>
      </c>
    </row>
    <row r="67" spans="1:7" ht="22.8" customHeight="1" outlineLevel="2" x14ac:dyDescent="0.35">
      <c r="A67" s="16" t="s">
        <v>14</v>
      </c>
      <c r="B67" s="16" t="s">
        <v>7</v>
      </c>
      <c r="C67" s="17" t="s">
        <v>38</v>
      </c>
      <c r="D67" s="16" t="s">
        <v>24</v>
      </c>
      <c r="E67" s="29">
        <v>25</v>
      </c>
      <c r="F67" s="31">
        <f>VLOOKUP(B67,'Rates paid (£) per unit'!$A$2:$B$6,2,FALSE)</f>
        <v>4.5</v>
      </c>
      <c r="G67" s="21">
        <f t="shared" si="4"/>
        <v>112.5</v>
      </c>
    </row>
    <row r="68" spans="1:7" ht="22.8" customHeight="1" outlineLevel="2" x14ac:dyDescent="0.35">
      <c r="A68" s="16" t="s">
        <v>17</v>
      </c>
      <c r="B68" s="16" t="s">
        <v>10</v>
      </c>
      <c r="C68" s="17" t="s">
        <v>38</v>
      </c>
      <c r="D68" s="16" t="s">
        <v>24</v>
      </c>
      <c r="E68" s="29">
        <v>75</v>
      </c>
      <c r="F68" s="31">
        <f>VLOOKUP(B68,'Rates paid (£) per unit'!$A$2:$B$6,2,FALSE)</f>
        <v>2.6</v>
      </c>
      <c r="G68" s="21">
        <f t="shared" si="4"/>
        <v>195</v>
      </c>
    </row>
    <row r="69" spans="1:7" ht="22.8" customHeight="1" outlineLevel="2" x14ac:dyDescent="0.35">
      <c r="A69" s="16" t="s">
        <v>17</v>
      </c>
      <c r="B69" s="16" t="s">
        <v>10</v>
      </c>
      <c r="C69" s="17" t="s">
        <v>38</v>
      </c>
      <c r="D69" s="16" t="s">
        <v>24</v>
      </c>
      <c r="E69" s="29">
        <v>55</v>
      </c>
      <c r="F69" s="31">
        <f>VLOOKUP(B69,'Rates paid (£) per unit'!$A$2:$B$6,2,FALSE)</f>
        <v>2.6</v>
      </c>
      <c r="G69" s="21">
        <f t="shared" si="4"/>
        <v>143</v>
      </c>
    </row>
    <row r="70" spans="1:7" ht="22.8" customHeight="1" outlineLevel="2" x14ac:dyDescent="0.35">
      <c r="A70" s="16" t="s">
        <v>17</v>
      </c>
      <c r="B70" s="16" t="s">
        <v>10</v>
      </c>
      <c r="C70" s="17" t="s">
        <v>38</v>
      </c>
      <c r="D70" s="16" t="s">
        <v>24</v>
      </c>
      <c r="E70" s="29">
        <v>125</v>
      </c>
      <c r="F70" s="31">
        <f>VLOOKUP(B70,'Rates paid (£) per unit'!$A$2:$B$6,2,FALSE)</f>
        <v>2.6</v>
      </c>
      <c r="G70" s="21">
        <f t="shared" si="4"/>
        <v>325</v>
      </c>
    </row>
    <row r="71" spans="1:7" ht="22.8" customHeight="1" outlineLevel="2" x14ac:dyDescent="0.35">
      <c r="A71" s="16" t="s">
        <v>17</v>
      </c>
      <c r="B71" s="16" t="s">
        <v>10</v>
      </c>
      <c r="C71" s="17" t="s">
        <v>38</v>
      </c>
      <c r="D71" s="16" t="s">
        <v>24</v>
      </c>
      <c r="E71" s="29">
        <v>100</v>
      </c>
      <c r="F71" s="31">
        <f>VLOOKUP(B71,'Rates paid (£) per unit'!$A$2:$B$6,2,FALSE)</f>
        <v>2.6</v>
      </c>
      <c r="G71" s="21">
        <f t="shared" si="4"/>
        <v>260</v>
      </c>
    </row>
    <row r="72" spans="1:7" ht="22.8" customHeight="1" outlineLevel="2" x14ac:dyDescent="0.35">
      <c r="A72" s="16" t="s">
        <v>17</v>
      </c>
      <c r="B72" s="16" t="s">
        <v>10</v>
      </c>
      <c r="C72" s="17" t="s">
        <v>39</v>
      </c>
      <c r="D72" s="16" t="s">
        <v>24</v>
      </c>
      <c r="E72" s="29">
        <v>125</v>
      </c>
      <c r="F72" s="31">
        <f>VLOOKUP(B72,'Rates paid (£) per unit'!$A$2:$B$6,2,FALSE)</f>
        <v>2.6</v>
      </c>
      <c r="G72" s="21">
        <f t="shared" si="4"/>
        <v>325</v>
      </c>
    </row>
    <row r="73" spans="1:7" ht="22.8" customHeight="1" outlineLevel="2" x14ac:dyDescent="0.35">
      <c r="A73" s="16" t="s">
        <v>17</v>
      </c>
      <c r="B73" s="16" t="s">
        <v>12</v>
      </c>
      <c r="C73" s="17" t="s">
        <v>40</v>
      </c>
      <c r="D73" s="16" t="s">
        <v>24</v>
      </c>
      <c r="E73" s="29">
        <v>65</v>
      </c>
      <c r="F73" s="31">
        <f>VLOOKUP(B73,'Rates paid (£) per unit'!$A$2:$B$6,2,FALSE)</f>
        <v>1</v>
      </c>
      <c r="G73" s="21">
        <f t="shared" si="4"/>
        <v>65</v>
      </c>
    </row>
    <row r="74" spans="1:7" ht="22.8" customHeight="1" outlineLevel="2" x14ac:dyDescent="0.35">
      <c r="A74" s="16" t="s">
        <v>17</v>
      </c>
      <c r="B74" s="16" t="s">
        <v>12</v>
      </c>
      <c r="C74" s="17" t="s">
        <v>40</v>
      </c>
      <c r="D74" s="16" t="s">
        <v>24</v>
      </c>
      <c r="E74" s="29">
        <v>65</v>
      </c>
      <c r="F74" s="31">
        <f>VLOOKUP(B74,'Rates paid (£) per unit'!$A$2:$B$6,2,FALSE)</f>
        <v>1</v>
      </c>
      <c r="G74" s="21">
        <f t="shared" si="4"/>
        <v>65</v>
      </c>
    </row>
    <row r="75" spans="1:7" ht="22.8" customHeight="1" outlineLevel="2" x14ac:dyDescent="0.35">
      <c r="A75" s="16" t="s">
        <v>17</v>
      </c>
      <c r="B75" s="16" t="s">
        <v>12</v>
      </c>
      <c r="C75" s="17" t="s">
        <v>41</v>
      </c>
      <c r="D75" s="16" t="s">
        <v>24</v>
      </c>
      <c r="E75" s="29">
        <v>125</v>
      </c>
      <c r="F75" s="31">
        <f>VLOOKUP(B75,'Rates paid (£) per unit'!$A$2:$B$6,2,FALSE)</f>
        <v>1</v>
      </c>
      <c r="G75" s="21">
        <f t="shared" si="4"/>
        <v>125</v>
      </c>
    </row>
    <row r="76" spans="1:7" ht="22.8" customHeight="1" outlineLevel="2" x14ac:dyDescent="0.35">
      <c r="A76" s="16" t="s">
        <v>9</v>
      </c>
      <c r="B76" s="16" t="s">
        <v>10</v>
      </c>
      <c r="C76" s="17" t="s">
        <v>41</v>
      </c>
      <c r="D76" s="16" t="s">
        <v>24</v>
      </c>
      <c r="E76" s="29">
        <v>125</v>
      </c>
      <c r="F76" s="31">
        <f>VLOOKUP(B76,'Rates paid (£) per unit'!$A$2:$B$6,2,FALSE)</f>
        <v>2.6</v>
      </c>
      <c r="G76" s="21">
        <f t="shared" si="4"/>
        <v>325</v>
      </c>
    </row>
    <row r="77" spans="1:7" ht="22.8" customHeight="1" outlineLevel="2" x14ac:dyDescent="0.35">
      <c r="A77" s="16" t="s">
        <v>17</v>
      </c>
      <c r="B77" s="16" t="s">
        <v>10</v>
      </c>
      <c r="C77" s="17" t="s">
        <v>41</v>
      </c>
      <c r="D77" s="16" t="s">
        <v>24</v>
      </c>
      <c r="E77" s="29">
        <v>100</v>
      </c>
      <c r="F77" s="31">
        <f>VLOOKUP(B77,'Rates paid (£) per unit'!$A$2:$B$6,2,FALSE)</f>
        <v>2.6</v>
      </c>
      <c r="G77" s="21">
        <f t="shared" si="4"/>
        <v>260</v>
      </c>
    </row>
    <row r="78" spans="1:7" ht="22.8" customHeight="1" outlineLevel="2" x14ac:dyDescent="0.35">
      <c r="A78" s="16" t="s">
        <v>9</v>
      </c>
      <c r="B78" s="16" t="s">
        <v>10</v>
      </c>
      <c r="C78" s="17" t="s">
        <v>41</v>
      </c>
      <c r="D78" s="16" t="s">
        <v>24</v>
      </c>
      <c r="E78" s="29">
        <v>100</v>
      </c>
      <c r="F78" s="31">
        <f>VLOOKUP(B78,'Rates paid (£) per unit'!$A$2:$B$6,2,FALSE)</f>
        <v>2.6</v>
      </c>
      <c r="G78" s="21">
        <f t="shared" si="4"/>
        <v>260</v>
      </c>
    </row>
    <row r="79" spans="1:7" ht="22.8" customHeight="1" outlineLevel="2" x14ac:dyDescent="0.35">
      <c r="A79" s="16" t="s">
        <v>14</v>
      </c>
      <c r="B79" s="16" t="s">
        <v>7</v>
      </c>
      <c r="C79" s="17" t="s">
        <v>42</v>
      </c>
      <c r="D79" s="16" t="s">
        <v>24</v>
      </c>
      <c r="E79" s="29">
        <v>25</v>
      </c>
      <c r="F79" s="31">
        <f>VLOOKUP(B79,'Rates paid (£) per unit'!$A$2:$B$6,2,FALSE)</f>
        <v>4.5</v>
      </c>
      <c r="G79" s="21">
        <f t="shared" si="4"/>
        <v>112.5</v>
      </c>
    </row>
    <row r="80" spans="1:7" ht="22.8" customHeight="1" outlineLevel="2" x14ac:dyDescent="0.35">
      <c r="A80" s="16" t="s">
        <v>6</v>
      </c>
      <c r="B80" s="16" t="s">
        <v>7</v>
      </c>
      <c r="C80" s="17" t="s">
        <v>42</v>
      </c>
      <c r="D80" s="16" t="s">
        <v>24</v>
      </c>
      <c r="E80" s="29">
        <v>50</v>
      </c>
      <c r="F80" s="31">
        <f>VLOOKUP(B80,'Rates paid (£) per unit'!$A$2:$B$6,2,FALSE)</f>
        <v>4.5</v>
      </c>
      <c r="G80" s="21">
        <f t="shared" si="4"/>
        <v>225</v>
      </c>
    </row>
    <row r="81" spans="1:7" ht="22.8" customHeight="1" outlineLevel="1" x14ac:dyDescent="0.35">
      <c r="C81" s="17"/>
      <c r="D81" s="14" t="s">
        <v>60</v>
      </c>
      <c r="E81" s="29">
        <f>SUBTOTAL(9,E61:E80)</f>
        <v>1840</v>
      </c>
      <c r="F81" s="31"/>
      <c r="G81" s="21">
        <f>SUBTOTAL(9,G61:G80)</f>
        <v>4270.5</v>
      </c>
    </row>
    <row r="82" spans="1:7" ht="22.8" customHeight="1" outlineLevel="2" x14ac:dyDescent="0.35">
      <c r="A82" s="16" t="s">
        <v>9</v>
      </c>
      <c r="B82" s="16" t="s">
        <v>10</v>
      </c>
      <c r="C82" s="17" t="s">
        <v>37</v>
      </c>
      <c r="D82" s="16" t="s">
        <v>20</v>
      </c>
      <c r="E82" s="29">
        <v>100</v>
      </c>
      <c r="F82" s="31">
        <f>VLOOKUP(B82,'Rates paid (£) per unit'!$A$2:$B$6,2,FALSE)</f>
        <v>2.6</v>
      </c>
      <c r="G82" s="21">
        <f t="shared" ref="G82:G95" si="5">E82*F82</f>
        <v>260</v>
      </c>
    </row>
    <row r="83" spans="1:7" ht="22.8" customHeight="1" outlineLevel="2" x14ac:dyDescent="0.35">
      <c r="A83" s="16" t="s">
        <v>17</v>
      </c>
      <c r="B83" s="16" t="s">
        <v>10</v>
      </c>
      <c r="C83" s="17" t="s">
        <v>38</v>
      </c>
      <c r="D83" s="16" t="s">
        <v>20</v>
      </c>
      <c r="E83" s="29">
        <v>100</v>
      </c>
      <c r="F83" s="31">
        <f>VLOOKUP(B83,'Rates paid (£) per unit'!$A$2:$B$6,2,FALSE)</f>
        <v>2.6</v>
      </c>
      <c r="G83" s="21">
        <f t="shared" si="5"/>
        <v>260</v>
      </c>
    </row>
    <row r="84" spans="1:7" ht="22.8" customHeight="1" outlineLevel="2" x14ac:dyDescent="0.35">
      <c r="A84" s="16" t="s">
        <v>6</v>
      </c>
      <c r="B84" s="16" t="s">
        <v>7</v>
      </c>
      <c r="C84" s="17" t="s">
        <v>38</v>
      </c>
      <c r="D84" s="16" t="s">
        <v>20</v>
      </c>
      <c r="E84" s="29">
        <v>30</v>
      </c>
      <c r="F84" s="31">
        <f>VLOOKUP(B84,'Rates paid (£) per unit'!$A$2:$B$6,2,FALSE)</f>
        <v>4.5</v>
      </c>
      <c r="G84" s="21">
        <f t="shared" si="5"/>
        <v>135</v>
      </c>
    </row>
    <row r="85" spans="1:7" ht="22.8" customHeight="1" outlineLevel="2" x14ac:dyDescent="0.35">
      <c r="A85" s="16" t="s">
        <v>6</v>
      </c>
      <c r="B85" s="16" t="s">
        <v>7</v>
      </c>
      <c r="C85" s="17" t="s">
        <v>38</v>
      </c>
      <c r="D85" s="16" t="s">
        <v>20</v>
      </c>
      <c r="E85" s="29">
        <v>65</v>
      </c>
      <c r="F85" s="31">
        <f>VLOOKUP(B85,'Rates paid (£) per unit'!$A$2:$B$6,2,FALSE)</f>
        <v>4.5</v>
      </c>
      <c r="G85" s="21">
        <f t="shared" si="5"/>
        <v>292.5</v>
      </c>
    </row>
    <row r="86" spans="1:7" ht="22.8" customHeight="1" outlineLevel="2" x14ac:dyDescent="0.35">
      <c r="A86" s="16" t="s">
        <v>9</v>
      </c>
      <c r="B86" s="16" t="s">
        <v>12</v>
      </c>
      <c r="C86" s="17" t="s">
        <v>38</v>
      </c>
      <c r="D86" s="16" t="s">
        <v>20</v>
      </c>
      <c r="E86" s="29">
        <v>125</v>
      </c>
      <c r="F86" s="31">
        <f>VLOOKUP(B86,'Rates paid (£) per unit'!$A$2:$B$6,2,FALSE)</f>
        <v>1</v>
      </c>
      <c r="G86" s="21">
        <f t="shared" si="5"/>
        <v>125</v>
      </c>
    </row>
    <row r="87" spans="1:7" ht="22.8" customHeight="1" outlineLevel="2" x14ac:dyDescent="0.35">
      <c r="A87" s="16" t="s">
        <v>6</v>
      </c>
      <c r="B87" s="16" t="s">
        <v>7</v>
      </c>
      <c r="C87" s="17" t="s">
        <v>38</v>
      </c>
      <c r="D87" s="16" t="s">
        <v>20</v>
      </c>
      <c r="E87" s="29">
        <v>70</v>
      </c>
      <c r="F87" s="31">
        <f>VLOOKUP(B87,'Rates paid (£) per unit'!$A$2:$B$6,2,FALSE)</f>
        <v>4.5</v>
      </c>
      <c r="G87" s="21">
        <f t="shared" si="5"/>
        <v>315</v>
      </c>
    </row>
    <row r="88" spans="1:7" ht="22.8" customHeight="1" outlineLevel="2" x14ac:dyDescent="0.35">
      <c r="A88" s="16" t="s">
        <v>14</v>
      </c>
      <c r="B88" s="16" t="s">
        <v>7</v>
      </c>
      <c r="C88" s="17" t="s">
        <v>38</v>
      </c>
      <c r="D88" s="16" t="s">
        <v>20</v>
      </c>
      <c r="E88" s="29">
        <v>25</v>
      </c>
      <c r="F88" s="31">
        <f>VLOOKUP(B88,'Rates paid (£) per unit'!$A$2:$B$6,2,FALSE)</f>
        <v>4.5</v>
      </c>
      <c r="G88" s="21">
        <f t="shared" si="5"/>
        <v>112.5</v>
      </c>
    </row>
    <row r="89" spans="1:7" ht="22.8" customHeight="1" outlineLevel="2" x14ac:dyDescent="0.35">
      <c r="A89" s="16" t="s">
        <v>14</v>
      </c>
      <c r="B89" s="16" t="s">
        <v>7</v>
      </c>
      <c r="C89" s="17" t="s">
        <v>38</v>
      </c>
      <c r="D89" s="16" t="s">
        <v>20</v>
      </c>
      <c r="E89" s="29">
        <v>20</v>
      </c>
      <c r="F89" s="31">
        <f>VLOOKUP(B89,'Rates paid (£) per unit'!$A$2:$B$6,2,FALSE)</f>
        <v>4.5</v>
      </c>
      <c r="G89" s="21">
        <f t="shared" si="5"/>
        <v>90</v>
      </c>
    </row>
    <row r="90" spans="1:7" ht="22.8" customHeight="1" outlineLevel="2" x14ac:dyDescent="0.35">
      <c r="A90" s="16" t="s">
        <v>17</v>
      </c>
      <c r="B90" s="16" t="s">
        <v>10</v>
      </c>
      <c r="C90" s="17" t="s">
        <v>39</v>
      </c>
      <c r="D90" s="16" t="s">
        <v>20</v>
      </c>
      <c r="E90" s="29">
        <v>100</v>
      </c>
      <c r="F90" s="31">
        <f>VLOOKUP(B90,'Rates paid (£) per unit'!$A$2:$B$6,2,FALSE)</f>
        <v>2.6</v>
      </c>
      <c r="G90" s="21">
        <f t="shared" si="5"/>
        <v>260</v>
      </c>
    </row>
    <row r="91" spans="1:7" ht="22.8" customHeight="1" outlineLevel="2" x14ac:dyDescent="0.35">
      <c r="A91" s="16" t="s">
        <v>6</v>
      </c>
      <c r="B91" s="16" t="s">
        <v>7</v>
      </c>
      <c r="C91" s="17" t="s">
        <v>39</v>
      </c>
      <c r="D91" s="16" t="s">
        <v>20</v>
      </c>
      <c r="E91" s="29">
        <v>50</v>
      </c>
      <c r="F91" s="31">
        <f>VLOOKUP(B91,'Rates paid (£) per unit'!$A$2:$B$6,2,FALSE)</f>
        <v>4.5</v>
      </c>
      <c r="G91" s="21">
        <f t="shared" si="5"/>
        <v>225</v>
      </c>
    </row>
    <row r="92" spans="1:7" ht="22.8" customHeight="1" outlineLevel="2" x14ac:dyDescent="0.35">
      <c r="A92" s="16" t="s">
        <v>6</v>
      </c>
      <c r="B92" s="16" t="s">
        <v>7</v>
      </c>
      <c r="C92" s="17" t="s">
        <v>39</v>
      </c>
      <c r="D92" s="16" t="s">
        <v>20</v>
      </c>
      <c r="E92" s="29">
        <v>55</v>
      </c>
      <c r="F92" s="31">
        <f>VLOOKUP(B92,'Rates paid (£) per unit'!$A$2:$B$6,2,FALSE)</f>
        <v>4.5</v>
      </c>
      <c r="G92" s="21">
        <f t="shared" si="5"/>
        <v>247.5</v>
      </c>
    </row>
    <row r="93" spans="1:7" ht="22.8" customHeight="1" outlineLevel="2" x14ac:dyDescent="0.35">
      <c r="A93" s="16" t="s">
        <v>9</v>
      </c>
      <c r="B93" s="16" t="s">
        <v>12</v>
      </c>
      <c r="C93" s="17" t="s">
        <v>39</v>
      </c>
      <c r="D93" s="16" t="s">
        <v>20</v>
      </c>
      <c r="E93" s="29">
        <v>120</v>
      </c>
      <c r="F93" s="31">
        <f>VLOOKUP(B93,'Rates paid (£) per unit'!$A$2:$B$6,2,FALSE)</f>
        <v>1</v>
      </c>
      <c r="G93" s="21">
        <f t="shared" si="5"/>
        <v>120</v>
      </c>
    </row>
    <row r="94" spans="1:7" ht="22.8" customHeight="1" outlineLevel="2" x14ac:dyDescent="0.35">
      <c r="A94" s="16" t="s">
        <v>9</v>
      </c>
      <c r="B94" s="16" t="s">
        <v>12</v>
      </c>
      <c r="C94" s="17" t="s">
        <v>39</v>
      </c>
      <c r="D94" s="16" t="s">
        <v>20</v>
      </c>
      <c r="E94" s="29">
        <v>120</v>
      </c>
      <c r="F94" s="31">
        <f>VLOOKUP(B94,'Rates paid (£) per unit'!$A$2:$B$6,2,FALSE)</f>
        <v>1</v>
      </c>
      <c r="G94" s="21">
        <f t="shared" si="5"/>
        <v>120</v>
      </c>
    </row>
    <row r="95" spans="1:7" ht="22.8" customHeight="1" outlineLevel="2" x14ac:dyDescent="0.35">
      <c r="A95" s="16" t="s">
        <v>17</v>
      </c>
      <c r="B95" s="16" t="s">
        <v>12</v>
      </c>
      <c r="C95" s="17" t="s">
        <v>40</v>
      </c>
      <c r="D95" s="16" t="s">
        <v>20</v>
      </c>
      <c r="E95" s="29">
        <v>60</v>
      </c>
      <c r="F95" s="31">
        <f>VLOOKUP(B95,'Rates paid (£) per unit'!$A$2:$B$6,2,FALSE)</f>
        <v>1</v>
      </c>
      <c r="G95" s="21">
        <f t="shared" si="5"/>
        <v>60</v>
      </c>
    </row>
    <row r="96" spans="1:7" ht="22.8" customHeight="1" outlineLevel="1" x14ac:dyDescent="0.35">
      <c r="C96" s="17"/>
      <c r="D96" s="14" t="s">
        <v>61</v>
      </c>
      <c r="E96" s="29">
        <f>SUBTOTAL(9,E82:E95)</f>
        <v>1040</v>
      </c>
      <c r="F96" s="31"/>
      <c r="G96" s="21">
        <f>SUBTOTAL(9,G82:G95)</f>
        <v>2622.5</v>
      </c>
    </row>
    <row r="97" spans="1:7" ht="22.8" customHeight="1" outlineLevel="2" x14ac:dyDescent="0.35">
      <c r="A97" s="16" t="s">
        <v>9</v>
      </c>
      <c r="B97" s="16" t="s">
        <v>10</v>
      </c>
      <c r="C97" s="17" t="s">
        <v>37</v>
      </c>
      <c r="D97" s="16" t="s">
        <v>27</v>
      </c>
      <c r="E97" s="29">
        <v>100</v>
      </c>
      <c r="F97" s="31">
        <f>VLOOKUP(B97,'Rates paid (£) per unit'!$A$2:$B$6,2,FALSE)</f>
        <v>2.6</v>
      </c>
      <c r="G97" s="21">
        <f t="shared" ref="G97:G115" si="6">E97*F97</f>
        <v>260</v>
      </c>
    </row>
    <row r="98" spans="1:7" ht="22.8" customHeight="1" outlineLevel="2" x14ac:dyDescent="0.35">
      <c r="A98" s="16" t="s">
        <v>6</v>
      </c>
      <c r="B98" s="16" t="s">
        <v>7</v>
      </c>
      <c r="C98" s="17" t="s">
        <v>37</v>
      </c>
      <c r="D98" s="16" t="s">
        <v>27</v>
      </c>
      <c r="E98" s="29">
        <v>55</v>
      </c>
      <c r="F98" s="31">
        <f>VLOOKUP(B98,'Rates paid (£) per unit'!$A$2:$B$6,2,FALSE)</f>
        <v>4.5</v>
      </c>
      <c r="G98" s="21">
        <f t="shared" si="6"/>
        <v>247.5</v>
      </c>
    </row>
    <row r="99" spans="1:7" ht="22.8" customHeight="1" outlineLevel="2" x14ac:dyDescent="0.35">
      <c r="A99" s="16" t="s">
        <v>14</v>
      </c>
      <c r="B99" s="16" t="s">
        <v>7</v>
      </c>
      <c r="C99" s="17" t="s">
        <v>37</v>
      </c>
      <c r="D99" s="16" t="s">
        <v>27</v>
      </c>
      <c r="E99" s="29">
        <v>40</v>
      </c>
      <c r="F99" s="31">
        <f>VLOOKUP(B99,'Rates paid (£) per unit'!$A$2:$B$6,2,FALSE)</f>
        <v>4.5</v>
      </c>
      <c r="G99" s="21">
        <f t="shared" si="6"/>
        <v>180</v>
      </c>
    </row>
    <row r="100" spans="1:7" ht="22.8" customHeight="1" outlineLevel="2" x14ac:dyDescent="0.35">
      <c r="A100" s="16" t="s">
        <v>17</v>
      </c>
      <c r="B100" s="16" t="s">
        <v>10</v>
      </c>
      <c r="C100" s="17" t="s">
        <v>37</v>
      </c>
      <c r="D100" s="16" t="s">
        <v>27</v>
      </c>
      <c r="E100" s="29">
        <v>125</v>
      </c>
      <c r="F100" s="31">
        <f>VLOOKUP(B100,'Rates paid (£) per unit'!$A$2:$B$6,2,FALSE)</f>
        <v>2.6</v>
      </c>
      <c r="G100" s="21">
        <f t="shared" si="6"/>
        <v>325</v>
      </c>
    </row>
    <row r="101" spans="1:7" ht="22.8" customHeight="1" outlineLevel="2" x14ac:dyDescent="0.35">
      <c r="A101" s="16" t="s">
        <v>17</v>
      </c>
      <c r="B101" s="16" t="s">
        <v>10</v>
      </c>
      <c r="C101" s="17" t="s">
        <v>37</v>
      </c>
      <c r="D101" s="16" t="s">
        <v>27</v>
      </c>
      <c r="E101" s="29">
        <v>125</v>
      </c>
      <c r="F101" s="31">
        <f>VLOOKUP(B101,'Rates paid (£) per unit'!$A$2:$B$6,2,FALSE)</f>
        <v>2.6</v>
      </c>
      <c r="G101" s="21">
        <f t="shared" si="6"/>
        <v>325</v>
      </c>
    </row>
    <row r="102" spans="1:7" ht="22.8" customHeight="1" outlineLevel="2" x14ac:dyDescent="0.35">
      <c r="A102" s="16" t="s">
        <v>17</v>
      </c>
      <c r="B102" s="16" t="s">
        <v>10</v>
      </c>
      <c r="C102" s="17" t="s">
        <v>37</v>
      </c>
      <c r="D102" s="16" t="s">
        <v>27</v>
      </c>
      <c r="E102" s="29">
        <v>125</v>
      </c>
      <c r="F102" s="31">
        <f>VLOOKUP(B102,'Rates paid (£) per unit'!$A$2:$B$6,2,FALSE)</f>
        <v>2.6</v>
      </c>
      <c r="G102" s="21">
        <f t="shared" si="6"/>
        <v>325</v>
      </c>
    </row>
    <row r="103" spans="1:7" ht="22.8" customHeight="1" outlineLevel="2" x14ac:dyDescent="0.35">
      <c r="A103" s="16" t="s">
        <v>17</v>
      </c>
      <c r="B103" s="16" t="s">
        <v>10</v>
      </c>
      <c r="C103" s="17" t="s">
        <v>37</v>
      </c>
      <c r="D103" s="16" t="s">
        <v>27</v>
      </c>
      <c r="E103" s="29">
        <v>125</v>
      </c>
      <c r="F103" s="31">
        <f>VLOOKUP(B103,'Rates paid (£) per unit'!$A$2:$B$6,2,FALSE)</f>
        <v>2.6</v>
      </c>
      <c r="G103" s="21">
        <f t="shared" si="6"/>
        <v>325</v>
      </c>
    </row>
    <row r="104" spans="1:7" ht="22.8" customHeight="1" outlineLevel="2" x14ac:dyDescent="0.35">
      <c r="A104" s="16" t="s">
        <v>14</v>
      </c>
      <c r="B104" s="16" t="s">
        <v>7</v>
      </c>
      <c r="C104" s="17" t="s">
        <v>39</v>
      </c>
      <c r="D104" s="16" t="s">
        <v>27</v>
      </c>
      <c r="E104" s="29">
        <v>45</v>
      </c>
      <c r="F104" s="31">
        <f>VLOOKUP(B104,'Rates paid (£) per unit'!$A$2:$B$6,2,FALSE)</f>
        <v>4.5</v>
      </c>
      <c r="G104" s="21">
        <f t="shared" si="6"/>
        <v>202.5</v>
      </c>
    </row>
    <row r="105" spans="1:7" ht="22.8" customHeight="1" outlineLevel="2" x14ac:dyDescent="0.35">
      <c r="A105" s="16" t="s">
        <v>14</v>
      </c>
      <c r="B105" s="16" t="s">
        <v>7</v>
      </c>
      <c r="C105" s="17" t="s">
        <v>39</v>
      </c>
      <c r="D105" s="16" t="s">
        <v>27</v>
      </c>
      <c r="E105" s="29">
        <v>40</v>
      </c>
      <c r="F105" s="31">
        <f>VLOOKUP(B105,'Rates paid (£) per unit'!$A$2:$B$6,2,FALSE)</f>
        <v>4.5</v>
      </c>
      <c r="G105" s="21">
        <f t="shared" si="6"/>
        <v>180</v>
      </c>
    </row>
    <row r="106" spans="1:7" ht="22.8" customHeight="1" outlineLevel="2" x14ac:dyDescent="0.35">
      <c r="A106" s="16" t="s">
        <v>14</v>
      </c>
      <c r="B106" s="16" t="s">
        <v>7</v>
      </c>
      <c r="C106" s="17" t="s">
        <v>40</v>
      </c>
      <c r="D106" s="16" t="s">
        <v>27</v>
      </c>
      <c r="E106" s="29">
        <v>20</v>
      </c>
      <c r="F106" s="31">
        <f>VLOOKUP(B106,'Rates paid (£) per unit'!$A$2:$B$6,2,FALSE)</f>
        <v>4.5</v>
      </c>
      <c r="G106" s="21">
        <f t="shared" si="6"/>
        <v>90</v>
      </c>
    </row>
    <row r="107" spans="1:7" ht="22.8" customHeight="1" outlineLevel="2" x14ac:dyDescent="0.35">
      <c r="A107" s="16" t="s">
        <v>17</v>
      </c>
      <c r="B107" s="16" t="s">
        <v>10</v>
      </c>
      <c r="C107" s="17" t="s">
        <v>40</v>
      </c>
      <c r="D107" s="16" t="s">
        <v>27</v>
      </c>
      <c r="E107" s="29">
        <v>125</v>
      </c>
      <c r="F107" s="31">
        <f>VLOOKUP(B107,'Rates paid (£) per unit'!$A$2:$B$6,2,FALSE)</f>
        <v>2.6</v>
      </c>
      <c r="G107" s="21">
        <f t="shared" si="6"/>
        <v>325</v>
      </c>
    </row>
    <row r="108" spans="1:7" ht="22.8" customHeight="1" outlineLevel="2" x14ac:dyDescent="0.35">
      <c r="A108" s="16" t="s">
        <v>6</v>
      </c>
      <c r="B108" s="16" t="s">
        <v>7</v>
      </c>
      <c r="C108" s="17" t="s">
        <v>40</v>
      </c>
      <c r="D108" s="16" t="s">
        <v>27</v>
      </c>
      <c r="E108" s="29">
        <v>15</v>
      </c>
      <c r="F108" s="31">
        <f>VLOOKUP(B108,'Rates paid (£) per unit'!$A$2:$B$6,2,FALSE)</f>
        <v>4.5</v>
      </c>
      <c r="G108" s="21">
        <f t="shared" si="6"/>
        <v>67.5</v>
      </c>
    </row>
    <row r="109" spans="1:7" ht="22.8" customHeight="1" outlineLevel="2" x14ac:dyDescent="0.35">
      <c r="A109" s="16" t="s">
        <v>14</v>
      </c>
      <c r="B109" s="16" t="s">
        <v>10</v>
      </c>
      <c r="C109" s="17" t="s">
        <v>40</v>
      </c>
      <c r="D109" s="16" t="s">
        <v>27</v>
      </c>
      <c r="E109" s="29">
        <v>125</v>
      </c>
      <c r="F109" s="31">
        <f>VLOOKUP(B109,'Rates paid (£) per unit'!$A$2:$B$6,2,FALSE)</f>
        <v>2.6</v>
      </c>
      <c r="G109" s="21">
        <f t="shared" si="6"/>
        <v>325</v>
      </c>
    </row>
    <row r="110" spans="1:7" ht="22.8" customHeight="1" outlineLevel="2" x14ac:dyDescent="0.35">
      <c r="A110" s="16" t="s">
        <v>17</v>
      </c>
      <c r="B110" s="16" t="s">
        <v>12</v>
      </c>
      <c r="C110" s="17" t="s">
        <v>40</v>
      </c>
      <c r="D110" s="16" t="s">
        <v>27</v>
      </c>
      <c r="E110" s="29">
        <v>60</v>
      </c>
      <c r="F110" s="31">
        <f>VLOOKUP(B110,'Rates paid (£) per unit'!$A$2:$B$6,2,FALSE)</f>
        <v>1</v>
      </c>
      <c r="G110" s="21">
        <f t="shared" si="6"/>
        <v>60</v>
      </c>
    </row>
    <row r="111" spans="1:7" ht="22.8" customHeight="1" outlineLevel="2" x14ac:dyDescent="0.35">
      <c r="A111" s="16" t="s">
        <v>14</v>
      </c>
      <c r="B111" s="16" t="s">
        <v>32</v>
      </c>
      <c r="C111" s="17" t="s">
        <v>42</v>
      </c>
      <c r="D111" s="16" t="s">
        <v>27</v>
      </c>
      <c r="E111" s="29">
        <v>10</v>
      </c>
      <c r="F111" s="31">
        <f>VLOOKUP(B111,'Rates paid (£) per unit'!$A$2:$B$6,2,FALSE)</f>
        <v>6.5</v>
      </c>
      <c r="G111" s="21">
        <f t="shared" si="6"/>
        <v>65</v>
      </c>
    </row>
    <row r="112" spans="1:7" ht="22.8" customHeight="1" outlineLevel="2" x14ac:dyDescent="0.35">
      <c r="A112" s="16" t="s">
        <v>6</v>
      </c>
      <c r="B112" s="16" t="s">
        <v>7</v>
      </c>
      <c r="C112" s="17" t="s">
        <v>42</v>
      </c>
      <c r="D112" s="16" t="s">
        <v>27</v>
      </c>
      <c r="E112" s="29">
        <v>65</v>
      </c>
      <c r="F112" s="31">
        <f>VLOOKUP(B112,'Rates paid (£) per unit'!$A$2:$B$6,2,FALSE)</f>
        <v>4.5</v>
      </c>
      <c r="G112" s="21">
        <f t="shared" si="6"/>
        <v>292.5</v>
      </c>
    </row>
    <row r="113" spans="1:7" ht="22.8" customHeight="1" outlineLevel="2" x14ac:dyDescent="0.35">
      <c r="A113" s="16" t="s">
        <v>14</v>
      </c>
      <c r="B113" s="16" t="s">
        <v>7</v>
      </c>
      <c r="C113" s="17" t="s">
        <v>42</v>
      </c>
      <c r="D113" s="16" t="s">
        <v>27</v>
      </c>
      <c r="E113" s="29">
        <v>60</v>
      </c>
      <c r="F113" s="31">
        <f>VLOOKUP(B113,'Rates paid (£) per unit'!$A$2:$B$6,2,FALSE)</f>
        <v>4.5</v>
      </c>
      <c r="G113" s="21">
        <f t="shared" si="6"/>
        <v>270</v>
      </c>
    </row>
    <row r="114" spans="1:7" ht="22.8" customHeight="1" outlineLevel="2" x14ac:dyDescent="0.35">
      <c r="A114" s="16" t="s">
        <v>17</v>
      </c>
      <c r="B114" s="16" t="s">
        <v>10</v>
      </c>
      <c r="C114" s="17" t="s">
        <v>42</v>
      </c>
      <c r="D114" s="16" t="s">
        <v>27</v>
      </c>
      <c r="E114" s="29">
        <v>125</v>
      </c>
      <c r="F114" s="31">
        <f>VLOOKUP(B114,'Rates paid (£) per unit'!$A$2:$B$6,2,FALSE)</f>
        <v>2.6</v>
      </c>
      <c r="G114" s="21">
        <f t="shared" si="6"/>
        <v>325</v>
      </c>
    </row>
    <row r="115" spans="1:7" ht="22.8" customHeight="1" outlineLevel="2" x14ac:dyDescent="0.35">
      <c r="A115" s="16" t="s">
        <v>9</v>
      </c>
      <c r="B115" s="16" t="s">
        <v>12</v>
      </c>
      <c r="C115" s="17" t="s">
        <v>42</v>
      </c>
      <c r="D115" s="16" t="s">
        <v>27</v>
      </c>
      <c r="E115" s="29">
        <v>35</v>
      </c>
      <c r="F115" s="31">
        <f>VLOOKUP(B115,'Rates paid (£) per unit'!$A$2:$B$6,2,FALSE)</f>
        <v>1</v>
      </c>
      <c r="G115" s="21">
        <f t="shared" si="6"/>
        <v>35</v>
      </c>
    </row>
    <row r="116" spans="1:7" ht="22.8" customHeight="1" outlineLevel="1" x14ac:dyDescent="0.35">
      <c r="C116" s="17"/>
      <c r="D116" s="14" t="s">
        <v>62</v>
      </c>
      <c r="E116" s="29">
        <f>SUBTOTAL(9,E97:E115)</f>
        <v>1420</v>
      </c>
      <c r="F116" s="31"/>
      <c r="G116" s="21">
        <f>SUBTOTAL(9,G97:G115)</f>
        <v>4225</v>
      </c>
    </row>
    <row r="117" spans="1:7" ht="22.8" customHeight="1" outlineLevel="2" x14ac:dyDescent="0.35">
      <c r="A117" s="16" t="s">
        <v>9</v>
      </c>
      <c r="B117" s="16" t="s">
        <v>10</v>
      </c>
      <c r="C117" s="17" t="s">
        <v>37</v>
      </c>
      <c r="D117" s="16" t="s">
        <v>11</v>
      </c>
      <c r="E117" s="29">
        <v>125</v>
      </c>
      <c r="F117" s="31">
        <f>VLOOKUP(B117,'Rates paid (£) per unit'!$A$2:$B$6,2,FALSE)</f>
        <v>2.6</v>
      </c>
      <c r="G117" s="21">
        <f t="shared" ref="G117:G133" si="7">E117*F117</f>
        <v>325</v>
      </c>
    </row>
    <row r="118" spans="1:7" ht="22.8" customHeight="1" outlineLevel="2" x14ac:dyDescent="0.35">
      <c r="A118" s="16" t="s">
        <v>6</v>
      </c>
      <c r="B118" s="16" t="s">
        <v>7</v>
      </c>
      <c r="C118" s="17" t="s">
        <v>37</v>
      </c>
      <c r="D118" s="16" t="s">
        <v>11</v>
      </c>
      <c r="E118" s="29">
        <v>140</v>
      </c>
      <c r="F118" s="31">
        <f>VLOOKUP(B118,'Rates paid (£) per unit'!$A$2:$B$6,2,FALSE)</f>
        <v>4.5</v>
      </c>
      <c r="G118" s="21">
        <f t="shared" si="7"/>
        <v>630</v>
      </c>
    </row>
    <row r="119" spans="1:7" ht="22.8" customHeight="1" outlineLevel="2" x14ac:dyDescent="0.35">
      <c r="A119" s="16" t="s">
        <v>6</v>
      </c>
      <c r="B119" s="16" t="s">
        <v>10</v>
      </c>
      <c r="C119" s="17" t="s">
        <v>37</v>
      </c>
      <c r="D119" s="16" t="s">
        <v>11</v>
      </c>
      <c r="E119" s="29">
        <v>125</v>
      </c>
      <c r="F119" s="31">
        <f>VLOOKUP(B119,'Rates paid (£) per unit'!$A$2:$B$6,2,FALSE)</f>
        <v>2.6</v>
      </c>
      <c r="G119" s="21">
        <f t="shared" si="7"/>
        <v>325</v>
      </c>
    </row>
    <row r="120" spans="1:7" ht="22.8" customHeight="1" outlineLevel="2" x14ac:dyDescent="0.35">
      <c r="A120" s="16" t="s">
        <v>6</v>
      </c>
      <c r="B120" s="16" t="s">
        <v>12</v>
      </c>
      <c r="C120" s="17" t="s">
        <v>37</v>
      </c>
      <c r="D120" s="16" t="s">
        <v>11</v>
      </c>
      <c r="E120" s="29">
        <v>125</v>
      </c>
      <c r="F120" s="31">
        <f>VLOOKUP(B120,'Rates paid (£) per unit'!$A$2:$B$6,2,FALSE)</f>
        <v>1</v>
      </c>
      <c r="G120" s="21">
        <f t="shared" si="7"/>
        <v>125</v>
      </c>
    </row>
    <row r="121" spans="1:7" ht="22.8" customHeight="1" outlineLevel="2" x14ac:dyDescent="0.35">
      <c r="A121" s="16" t="s">
        <v>14</v>
      </c>
      <c r="B121" s="16" t="s">
        <v>7</v>
      </c>
      <c r="C121" s="17" t="s">
        <v>38</v>
      </c>
      <c r="D121" s="16" t="s">
        <v>11</v>
      </c>
      <c r="E121" s="29">
        <v>65</v>
      </c>
      <c r="F121" s="31">
        <f>VLOOKUP(B121,'Rates paid (£) per unit'!$A$2:$B$6,2,FALSE)</f>
        <v>4.5</v>
      </c>
      <c r="G121" s="21">
        <f t="shared" si="7"/>
        <v>292.5</v>
      </c>
    </row>
    <row r="122" spans="1:7" ht="22.8" customHeight="1" outlineLevel="2" x14ac:dyDescent="0.35">
      <c r="A122" s="16" t="s">
        <v>6</v>
      </c>
      <c r="B122" s="16" t="s">
        <v>7</v>
      </c>
      <c r="C122" s="17" t="s">
        <v>38</v>
      </c>
      <c r="D122" s="16" t="s">
        <v>11</v>
      </c>
      <c r="E122" s="29">
        <v>55</v>
      </c>
      <c r="F122" s="31">
        <f>VLOOKUP(B122,'Rates paid (£) per unit'!$A$2:$B$6,2,FALSE)</f>
        <v>4.5</v>
      </c>
      <c r="G122" s="21">
        <f t="shared" si="7"/>
        <v>247.5</v>
      </c>
    </row>
    <row r="123" spans="1:7" ht="22.8" customHeight="1" outlineLevel="2" x14ac:dyDescent="0.35">
      <c r="A123" s="16" t="s">
        <v>14</v>
      </c>
      <c r="B123" s="16" t="s">
        <v>32</v>
      </c>
      <c r="C123" s="17" t="s">
        <v>40</v>
      </c>
      <c r="D123" s="16" t="s">
        <v>11</v>
      </c>
      <c r="E123" s="29">
        <v>10</v>
      </c>
      <c r="F123" s="31">
        <f>VLOOKUP(B123,'Rates paid (£) per unit'!$A$2:$B$6,2,FALSE)</f>
        <v>6.5</v>
      </c>
      <c r="G123" s="21">
        <f t="shared" si="7"/>
        <v>65</v>
      </c>
    </row>
    <row r="124" spans="1:7" ht="22.8" customHeight="1" outlineLevel="2" x14ac:dyDescent="0.35">
      <c r="A124" s="16" t="s">
        <v>9</v>
      </c>
      <c r="B124" s="16" t="s">
        <v>10</v>
      </c>
      <c r="C124" s="17" t="s">
        <v>40</v>
      </c>
      <c r="D124" s="16" t="s">
        <v>11</v>
      </c>
      <c r="E124" s="29">
        <v>100</v>
      </c>
      <c r="F124" s="31">
        <f>VLOOKUP(B124,'Rates paid (£) per unit'!$A$2:$B$6,2,FALSE)</f>
        <v>2.6</v>
      </c>
      <c r="G124" s="21">
        <f t="shared" si="7"/>
        <v>260</v>
      </c>
    </row>
    <row r="125" spans="1:7" ht="22.8" customHeight="1" outlineLevel="2" x14ac:dyDescent="0.35">
      <c r="A125" s="16" t="s">
        <v>17</v>
      </c>
      <c r="B125" s="16" t="s">
        <v>12</v>
      </c>
      <c r="C125" s="17" t="s">
        <v>40</v>
      </c>
      <c r="D125" s="16" t="s">
        <v>11</v>
      </c>
      <c r="E125" s="29">
        <v>65</v>
      </c>
      <c r="F125" s="31">
        <f>VLOOKUP(B125,'Rates paid (£) per unit'!$A$2:$B$6,2,FALSE)</f>
        <v>1</v>
      </c>
      <c r="G125" s="21">
        <f t="shared" si="7"/>
        <v>65</v>
      </c>
    </row>
    <row r="126" spans="1:7" ht="22.8" customHeight="1" outlineLevel="2" x14ac:dyDescent="0.35">
      <c r="A126" s="16" t="s">
        <v>9</v>
      </c>
      <c r="B126" s="16" t="s">
        <v>10</v>
      </c>
      <c r="C126" s="17" t="s">
        <v>41</v>
      </c>
      <c r="D126" s="16" t="s">
        <v>11</v>
      </c>
      <c r="E126" s="29">
        <v>125</v>
      </c>
      <c r="F126" s="31">
        <f>VLOOKUP(B126,'Rates paid (£) per unit'!$A$2:$B$6,2,FALSE)</f>
        <v>2.6</v>
      </c>
      <c r="G126" s="21">
        <f t="shared" si="7"/>
        <v>325</v>
      </c>
    </row>
    <row r="127" spans="1:7" ht="22.8" customHeight="1" outlineLevel="2" x14ac:dyDescent="0.35">
      <c r="A127" s="16" t="s">
        <v>17</v>
      </c>
      <c r="B127" s="16" t="s">
        <v>10</v>
      </c>
      <c r="C127" s="17" t="s">
        <v>41</v>
      </c>
      <c r="D127" s="16" t="s">
        <v>11</v>
      </c>
      <c r="E127" s="29">
        <v>125</v>
      </c>
      <c r="F127" s="31">
        <f>VLOOKUP(B127,'Rates paid (£) per unit'!$A$2:$B$6,2,FALSE)</f>
        <v>2.6</v>
      </c>
      <c r="G127" s="21">
        <f t="shared" si="7"/>
        <v>325</v>
      </c>
    </row>
    <row r="128" spans="1:7" ht="22.8" customHeight="1" outlineLevel="2" x14ac:dyDescent="0.35">
      <c r="A128" s="16" t="s">
        <v>9</v>
      </c>
      <c r="B128" s="16" t="s">
        <v>10</v>
      </c>
      <c r="C128" s="17" t="s">
        <v>42</v>
      </c>
      <c r="D128" s="16" t="s">
        <v>11</v>
      </c>
      <c r="E128" s="29">
        <v>125</v>
      </c>
      <c r="F128" s="31">
        <f>VLOOKUP(B128,'Rates paid (£) per unit'!$A$2:$B$6,2,FALSE)</f>
        <v>2.6</v>
      </c>
      <c r="G128" s="21">
        <f t="shared" si="7"/>
        <v>325</v>
      </c>
    </row>
    <row r="129" spans="1:7" ht="22.8" customHeight="1" outlineLevel="2" x14ac:dyDescent="0.35">
      <c r="A129" s="16" t="s">
        <v>9</v>
      </c>
      <c r="B129" s="16" t="s">
        <v>10</v>
      </c>
      <c r="C129" s="17" t="s">
        <v>42</v>
      </c>
      <c r="D129" s="16" t="s">
        <v>11</v>
      </c>
      <c r="E129" s="29">
        <v>100</v>
      </c>
      <c r="F129" s="31">
        <f>VLOOKUP(B129,'Rates paid (£) per unit'!$A$2:$B$6,2,FALSE)</f>
        <v>2.6</v>
      </c>
      <c r="G129" s="21">
        <f t="shared" si="7"/>
        <v>260</v>
      </c>
    </row>
    <row r="130" spans="1:7" ht="22.8" customHeight="1" outlineLevel="2" x14ac:dyDescent="0.35">
      <c r="A130" s="16" t="s">
        <v>6</v>
      </c>
      <c r="B130" s="16" t="s">
        <v>7</v>
      </c>
      <c r="C130" s="17" t="s">
        <v>42</v>
      </c>
      <c r="D130" s="16" t="s">
        <v>11</v>
      </c>
      <c r="E130" s="29">
        <v>50</v>
      </c>
      <c r="F130" s="31">
        <f>VLOOKUP(B130,'Rates paid (£) per unit'!$A$2:$B$6,2,FALSE)</f>
        <v>4.5</v>
      </c>
      <c r="G130" s="21">
        <f t="shared" si="7"/>
        <v>225</v>
      </c>
    </row>
    <row r="131" spans="1:7" ht="22.8" customHeight="1" outlineLevel="2" x14ac:dyDescent="0.35">
      <c r="A131" s="16" t="s">
        <v>6</v>
      </c>
      <c r="B131" s="16" t="s">
        <v>12</v>
      </c>
      <c r="C131" s="17" t="s">
        <v>42</v>
      </c>
      <c r="D131" s="16" t="s">
        <v>11</v>
      </c>
      <c r="E131" s="29">
        <v>140</v>
      </c>
      <c r="F131" s="31">
        <f>VLOOKUP(B131,'Rates paid (£) per unit'!$A$2:$B$6,2,FALSE)</f>
        <v>1</v>
      </c>
      <c r="G131" s="21">
        <f t="shared" si="7"/>
        <v>140</v>
      </c>
    </row>
    <row r="132" spans="1:7" ht="22.8" customHeight="1" outlineLevel="2" x14ac:dyDescent="0.35">
      <c r="A132" s="16" t="s">
        <v>17</v>
      </c>
      <c r="B132" s="16" t="s">
        <v>12</v>
      </c>
      <c r="C132" s="17" t="s">
        <v>42</v>
      </c>
      <c r="D132" s="16" t="s">
        <v>11</v>
      </c>
      <c r="E132" s="29">
        <v>145</v>
      </c>
      <c r="F132" s="31">
        <f>VLOOKUP(B132,'Rates paid (£) per unit'!$A$2:$B$6,2,FALSE)</f>
        <v>1</v>
      </c>
      <c r="G132" s="21">
        <f t="shared" si="7"/>
        <v>145</v>
      </c>
    </row>
    <row r="133" spans="1:7" ht="22.8" customHeight="1" outlineLevel="2" x14ac:dyDescent="0.35">
      <c r="A133" s="16" t="s">
        <v>9</v>
      </c>
      <c r="B133" s="16" t="s">
        <v>10</v>
      </c>
      <c r="C133" s="17" t="s">
        <v>42</v>
      </c>
      <c r="D133" s="16" t="s">
        <v>11</v>
      </c>
      <c r="E133" s="29">
        <v>100</v>
      </c>
      <c r="F133" s="31">
        <f>VLOOKUP(B133,'Rates paid (£) per unit'!$A$2:$B$6,2,FALSE)</f>
        <v>2.6</v>
      </c>
      <c r="G133" s="21">
        <f t="shared" si="7"/>
        <v>260</v>
      </c>
    </row>
    <row r="134" spans="1:7" ht="22.8" customHeight="1" outlineLevel="1" x14ac:dyDescent="0.35">
      <c r="C134" s="17"/>
      <c r="D134" s="14" t="s">
        <v>63</v>
      </c>
      <c r="E134" s="29">
        <f>SUBTOTAL(9,E117:E133)</f>
        <v>1720</v>
      </c>
      <c r="F134" s="31"/>
      <c r="G134" s="21">
        <f>SUBTOTAL(9,G117:G133)</f>
        <v>4340</v>
      </c>
    </row>
    <row r="135" spans="1:7" ht="22.8" customHeight="1" outlineLevel="2" x14ac:dyDescent="0.35">
      <c r="A135" s="16" t="s">
        <v>6</v>
      </c>
      <c r="B135" s="16" t="s">
        <v>7</v>
      </c>
      <c r="C135" s="17" t="s">
        <v>37</v>
      </c>
      <c r="D135" s="16" t="s">
        <v>23</v>
      </c>
      <c r="E135" s="29">
        <v>120</v>
      </c>
      <c r="F135" s="31">
        <f>VLOOKUP(B135,'Rates paid (£) per unit'!$A$2:$B$6,2,FALSE)</f>
        <v>4.5</v>
      </c>
      <c r="G135" s="21">
        <f t="shared" ref="G135:G151" si="8">E135*F135</f>
        <v>540</v>
      </c>
    </row>
    <row r="136" spans="1:7" ht="22.8" customHeight="1" outlineLevel="2" x14ac:dyDescent="0.35">
      <c r="A136" s="16" t="s">
        <v>9</v>
      </c>
      <c r="B136" s="16" t="s">
        <v>10</v>
      </c>
      <c r="C136" s="17" t="s">
        <v>37</v>
      </c>
      <c r="D136" s="16" t="s">
        <v>23</v>
      </c>
      <c r="E136" s="29">
        <v>125</v>
      </c>
      <c r="F136" s="31">
        <f>VLOOKUP(B136,'Rates paid (£) per unit'!$A$2:$B$6,2,FALSE)</f>
        <v>2.6</v>
      </c>
      <c r="G136" s="21">
        <f t="shared" si="8"/>
        <v>325</v>
      </c>
    </row>
    <row r="137" spans="1:7" ht="22.8" customHeight="1" outlineLevel="2" x14ac:dyDescent="0.35">
      <c r="A137" s="16" t="s">
        <v>6</v>
      </c>
      <c r="B137" s="16" t="s">
        <v>7</v>
      </c>
      <c r="C137" s="17" t="s">
        <v>37</v>
      </c>
      <c r="D137" s="16" t="s">
        <v>23</v>
      </c>
      <c r="E137" s="29">
        <v>140</v>
      </c>
      <c r="F137" s="31">
        <f>VLOOKUP(B137,'Rates paid (£) per unit'!$A$2:$B$6,2,FALSE)</f>
        <v>4.5</v>
      </c>
      <c r="G137" s="21">
        <f t="shared" si="8"/>
        <v>630</v>
      </c>
    </row>
    <row r="138" spans="1:7" ht="22.8" customHeight="1" outlineLevel="2" x14ac:dyDescent="0.35">
      <c r="A138" s="16" t="s">
        <v>6</v>
      </c>
      <c r="B138" s="16" t="s">
        <v>31</v>
      </c>
      <c r="C138" s="17" t="s">
        <v>38</v>
      </c>
      <c r="D138" s="16" t="s">
        <v>23</v>
      </c>
      <c r="E138" s="29">
        <v>40</v>
      </c>
      <c r="F138" s="31">
        <f>VLOOKUP(B138,'Rates paid (£) per unit'!$A$2:$B$6,2,FALSE)</f>
        <v>1.75</v>
      </c>
      <c r="G138" s="21">
        <f t="shared" si="8"/>
        <v>70</v>
      </c>
    </row>
    <row r="139" spans="1:7" ht="22.8" customHeight="1" outlineLevel="2" x14ac:dyDescent="0.35">
      <c r="A139" s="16" t="s">
        <v>6</v>
      </c>
      <c r="B139" s="16" t="s">
        <v>7</v>
      </c>
      <c r="C139" s="17" t="s">
        <v>39</v>
      </c>
      <c r="D139" s="16" t="s">
        <v>23</v>
      </c>
      <c r="E139" s="29">
        <v>120</v>
      </c>
      <c r="F139" s="31">
        <f>VLOOKUP(B139,'Rates paid (£) per unit'!$A$2:$B$6,2,FALSE)</f>
        <v>4.5</v>
      </c>
      <c r="G139" s="21">
        <f t="shared" si="8"/>
        <v>540</v>
      </c>
    </row>
    <row r="140" spans="1:7" ht="22.8" customHeight="1" outlineLevel="2" x14ac:dyDescent="0.35">
      <c r="A140" s="16" t="s">
        <v>14</v>
      </c>
      <c r="B140" s="16" t="s">
        <v>7</v>
      </c>
      <c r="C140" s="17" t="s">
        <v>39</v>
      </c>
      <c r="D140" s="16" t="s">
        <v>23</v>
      </c>
      <c r="E140" s="29">
        <v>25</v>
      </c>
      <c r="F140" s="31">
        <f>VLOOKUP(B140,'Rates paid (£) per unit'!$A$2:$B$6,2,FALSE)</f>
        <v>4.5</v>
      </c>
      <c r="G140" s="21">
        <f t="shared" si="8"/>
        <v>112.5</v>
      </c>
    </row>
    <row r="141" spans="1:7" ht="22.8" customHeight="1" outlineLevel="2" x14ac:dyDescent="0.35">
      <c r="A141" s="16" t="s">
        <v>14</v>
      </c>
      <c r="B141" s="16" t="s">
        <v>7</v>
      </c>
      <c r="C141" s="17" t="s">
        <v>39</v>
      </c>
      <c r="D141" s="16" t="s">
        <v>23</v>
      </c>
      <c r="E141" s="29">
        <v>50</v>
      </c>
      <c r="F141" s="31">
        <f>VLOOKUP(B141,'Rates paid (£) per unit'!$A$2:$B$6,2,FALSE)</f>
        <v>4.5</v>
      </c>
      <c r="G141" s="21">
        <f t="shared" si="8"/>
        <v>225</v>
      </c>
    </row>
    <row r="142" spans="1:7" ht="22.8" customHeight="1" outlineLevel="2" x14ac:dyDescent="0.35">
      <c r="A142" s="16" t="s">
        <v>9</v>
      </c>
      <c r="B142" s="16" t="s">
        <v>10</v>
      </c>
      <c r="C142" s="17" t="s">
        <v>39</v>
      </c>
      <c r="D142" s="16" t="s">
        <v>23</v>
      </c>
      <c r="E142" s="29">
        <v>100</v>
      </c>
      <c r="F142" s="31">
        <f>VLOOKUP(B142,'Rates paid (£) per unit'!$A$2:$B$6,2,FALSE)</f>
        <v>2.6</v>
      </c>
      <c r="G142" s="21">
        <f t="shared" si="8"/>
        <v>260</v>
      </c>
    </row>
    <row r="143" spans="1:7" ht="22.8" customHeight="1" outlineLevel="2" x14ac:dyDescent="0.35">
      <c r="A143" s="16" t="s">
        <v>6</v>
      </c>
      <c r="B143" s="16" t="s">
        <v>31</v>
      </c>
      <c r="C143" s="17" t="s">
        <v>41</v>
      </c>
      <c r="D143" s="16" t="s">
        <v>23</v>
      </c>
      <c r="E143" s="29">
        <v>30</v>
      </c>
      <c r="F143" s="31">
        <f>VLOOKUP(B143,'Rates paid (£) per unit'!$A$2:$B$6,2,FALSE)</f>
        <v>1.75</v>
      </c>
      <c r="G143" s="21">
        <f t="shared" si="8"/>
        <v>52.5</v>
      </c>
    </row>
    <row r="144" spans="1:7" ht="22.8" customHeight="1" outlineLevel="2" x14ac:dyDescent="0.35">
      <c r="A144" s="16" t="s">
        <v>9</v>
      </c>
      <c r="B144" s="16" t="s">
        <v>10</v>
      </c>
      <c r="C144" s="17" t="s">
        <v>41</v>
      </c>
      <c r="D144" s="16" t="s">
        <v>23</v>
      </c>
      <c r="E144" s="29">
        <v>125</v>
      </c>
      <c r="F144" s="31">
        <f>VLOOKUP(B144,'Rates paid (£) per unit'!$A$2:$B$6,2,FALSE)</f>
        <v>2.6</v>
      </c>
      <c r="G144" s="21">
        <f t="shared" si="8"/>
        <v>325</v>
      </c>
    </row>
    <row r="145" spans="1:7" ht="22.8" customHeight="1" outlineLevel="2" x14ac:dyDescent="0.35">
      <c r="A145" s="16" t="s">
        <v>9</v>
      </c>
      <c r="B145" s="16" t="s">
        <v>10</v>
      </c>
      <c r="C145" s="17" t="s">
        <v>41</v>
      </c>
      <c r="D145" s="16" t="s">
        <v>23</v>
      </c>
      <c r="E145" s="29">
        <v>125</v>
      </c>
      <c r="F145" s="31">
        <f>VLOOKUP(B145,'Rates paid (£) per unit'!$A$2:$B$6,2,FALSE)</f>
        <v>2.6</v>
      </c>
      <c r="G145" s="21">
        <f t="shared" si="8"/>
        <v>325</v>
      </c>
    </row>
    <row r="146" spans="1:7" ht="22.8" customHeight="1" outlineLevel="2" x14ac:dyDescent="0.35">
      <c r="A146" s="16" t="s">
        <v>14</v>
      </c>
      <c r="B146" s="16" t="s">
        <v>7</v>
      </c>
      <c r="C146" s="17" t="s">
        <v>41</v>
      </c>
      <c r="D146" s="16" t="s">
        <v>23</v>
      </c>
      <c r="E146" s="29">
        <v>90</v>
      </c>
      <c r="F146" s="31">
        <f>VLOOKUP(B146,'Rates paid (£) per unit'!$A$2:$B$6,2,FALSE)</f>
        <v>4.5</v>
      </c>
      <c r="G146" s="21">
        <f t="shared" si="8"/>
        <v>405</v>
      </c>
    </row>
    <row r="147" spans="1:7" ht="22.8" customHeight="1" outlineLevel="2" x14ac:dyDescent="0.35">
      <c r="A147" s="16" t="s">
        <v>14</v>
      </c>
      <c r="B147" s="16" t="s">
        <v>12</v>
      </c>
      <c r="C147" s="17" t="s">
        <v>41</v>
      </c>
      <c r="D147" s="16" t="s">
        <v>23</v>
      </c>
      <c r="E147" s="29">
        <v>140</v>
      </c>
      <c r="F147" s="31">
        <f>VLOOKUP(B147,'Rates paid (£) per unit'!$A$2:$B$6,2,FALSE)</f>
        <v>1</v>
      </c>
      <c r="G147" s="21">
        <f t="shared" si="8"/>
        <v>140</v>
      </c>
    </row>
    <row r="148" spans="1:7" ht="22.8" customHeight="1" outlineLevel="2" x14ac:dyDescent="0.35">
      <c r="A148" s="16" t="s">
        <v>6</v>
      </c>
      <c r="B148" s="16" t="s">
        <v>12</v>
      </c>
      <c r="C148" s="17" t="s">
        <v>41</v>
      </c>
      <c r="D148" s="16" t="s">
        <v>23</v>
      </c>
      <c r="E148" s="29">
        <v>145</v>
      </c>
      <c r="F148" s="31">
        <f>VLOOKUP(B148,'Rates paid (£) per unit'!$A$2:$B$6,2,FALSE)</f>
        <v>1</v>
      </c>
      <c r="G148" s="21">
        <f t="shared" si="8"/>
        <v>145</v>
      </c>
    </row>
    <row r="149" spans="1:7" ht="22.8" customHeight="1" outlineLevel="2" x14ac:dyDescent="0.35">
      <c r="A149" s="16" t="s">
        <v>6</v>
      </c>
      <c r="B149" s="16" t="s">
        <v>31</v>
      </c>
      <c r="C149" s="17" t="s">
        <v>42</v>
      </c>
      <c r="D149" s="16" t="s">
        <v>23</v>
      </c>
      <c r="E149" s="29">
        <v>30</v>
      </c>
      <c r="F149" s="31">
        <f>VLOOKUP(B149,'Rates paid (£) per unit'!$A$2:$B$6,2,FALSE)</f>
        <v>1.75</v>
      </c>
      <c r="G149" s="21">
        <f t="shared" si="8"/>
        <v>52.5</v>
      </c>
    </row>
    <row r="150" spans="1:7" ht="22.8" customHeight="1" outlineLevel="2" x14ac:dyDescent="0.35">
      <c r="A150" s="16" t="s">
        <v>17</v>
      </c>
      <c r="B150" s="16" t="s">
        <v>12</v>
      </c>
      <c r="C150" s="17" t="s">
        <v>42</v>
      </c>
      <c r="D150" s="16" t="s">
        <v>23</v>
      </c>
      <c r="E150" s="29">
        <v>125</v>
      </c>
      <c r="F150" s="31">
        <f>VLOOKUP(B150,'Rates paid (£) per unit'!$A$2:$B$6,2,FALSE)</f>
        <v>1</v>
      </c>
      <c r="G150" s="21">
        <f t="shared" si="8"/>
        <v>125</v>
      </c>
    </row>
    <row r="151" spans="1:7" ht="22.8" customHeight="1" outlineLevel="2" x14ac:dyDescent="0.35">
      <c r="A151" s="16" t="s">
        <v>9</v>
      </c>
      <c r="B151" s="16" t="s">
        <v>10</v>
      </c>
      <c r="C151" s="17" t="s">
        <v>42</v>
      </c>
      <c r="D151" s="16" t="s">
        <v>23</v>
      </c>
      <c r="E151" s="29">
        <v>125</v>
      </c>
      <c r="F151" s="31">
        <f>VLOOKUP(B151,'Rates paid (£) per unit'!$A$2:$B$6,2,FALSE)</f>
        <v>2.6</v>
      </c>
      <c r="G151" s="21">
        <f t="shared" si="8"/>
        <v>325</v>
      </c>
    </row>
    <row r="152" spans="1:7" ht="22.8" customHeight="1" outlineLevel="1" x14ac:dyDescent="0.35">
      <c r="C152" s="17"/>
      <c r="D152" s="14" t="s">
        <v>64</v>
      </c>
      <c r="E152" s="29">
        <f>SUBTOTAL(9,E135:E151)</f>
        <v>1655</v>
      </c>
      <c r="F152" s="31"/>
      <c r="G152" s="21">
        <f>SUBTOTAL(9,G135:G151)</f>
        <v>4597.5</v>
      </c>
    </row>
    <row r="153" spans="1:7" ht="22.8" customHeight="1" outlineLevel="2" x14ac:dyDescent="0.35">
      <c r="A153" s="16" t="s">
        <v>14</v>
      </c>
      <c r="B153" s="16" t="s">
        <v>7</v>
      </c>
      <c r="C153" s="17" t="s">
        <v>37</v>
      </c>
      <c r="D153" s="16" t="s">
        <v>15</v>
      </c>
      <c r="E153" s="29">
        <v>25</v>
      </c>
      <c r="F153" s="31">
        <f>VLOOKUP(B153,'Rates paid (£) per unit'!$A$2:$B$6,2,FALSE)</f>
        <v>4.5</v>
      </c>
      <c r="G153" s="21">
        <f t="shared" ref="G153:G159" si="9">E153*F153</f>
        <v>112.5</v>
      </c>
    </row>
    <row r="154" spans="1:7" ht="22.8" customHeight="1" outlineLevel="2" x14ac:dyDescent="0.35">
      <c r="A154" s="16" t="s">
        <v>6</v>
      </c>
      <c r="B154" s="16" t="s">
        <v>31</v>
      </c>
      <c r="C154" s="17" t="s">
        <v>38</v>
      </c>
      <c r="D154" s="16" t="s">
        <v>15</v>
      </c>
      <c r="E154" s="29">
        <v>40</v>
      </c>
      <c r="F154" s="31">
        <f>VLOOKUP(B154,'Rates paid (£) per unit'!$A$2:$B$6,2,FALSE)</f>
        <v>1.75</v>
      </c>
      <c r="G154" s="21">
        <f t="shared" si="9"/>
        <v>70</v>
      </c>
    </row>
    <row r="155" spans="1:7" ht="22.8" customHeight="1" outlineLevel="2" x14ac:dyDescent="0.35">
      <c r="A155" s="16" t="s">
        <v>6</v>
      </c>
      <c r="B155" s="16" t="s">
        <v>31</v>
      </c>
      <c r="C155" s="17" t="s">
        <v>38</v>
      </c>
      <c r="D155" s="16" t="s">
        <v>15</v>
      </c>
      <c r="E155" s="29">
        <v>40</v>
      </c>
      <c r="F155" s="31">
        <f>VLOOKUP(B155,'Rates paid (£) per unit'!$A$2:$B$6,2,FALSE)</f>
        <v>1.75</v>
      </c>
      <c r="G155" s="21">
        <f t="shared" si="9"/>
        <v>70</v>
      </c>
    </row>
    <row r="156" spans="1:7" ht="22.8" customHeight="1" outlineLevel="2" x14ac:dyDescent="0.35">
      <c r="A156" s="16" t="s">
        <v>14</v>
      </c>
      <c r="B156" s="16" t="s">
        <v>7</v>
      </c>
      <c r="C156" s="17" t="s">
        <v>39</v>
      </c>
      <c r="D156" s="16" t="s">
        <v>15</v>
      </c>
      <c r="E156" s="29">
        <v>25</v>
      </c>
      <c r="F156" s="31">
        <f>VLOOKUP(B156,'Rates paid (£) per unit'!$A$2:$B$6,2,FALSE)</f>
        <v>4.5</v>
      </c>
      <c r="G156" s="21">
        <f t="shared" si="9"/>
        <v>112.5</v>
      </c>
    </row>
    <row r="157" spans="1:7" ht="22.8" customHeight="1" outlineLevel="2" x14ac:dyDescent="0.35">
      <c r="A157" s="16" t="s">
        <v>14</v>
      </c>
      <c r="B157" s="16" t="s">
        <v>7</v>
      </c>
      <c r="C157" s="17" t="s">
        <v>40</v>
      </c>
      <c r="D157" s="16" t="s">
        <v>15</v>
      </c>
      <c r="E157" s="29">
        <v>25</v>
      </c>
      <c r="F157" s="31">
        <f>VLOOKUP(B157,'Rates paid (£) per unit'!$A$2:$B$6,2,FALSE)</f>
        <v>4.5</v>
      </c>
      <c r="G157" s="21">
        <f t="shared" si="9"/>
        <v>112.5</v>
      </c>
    </row>
    <row r="158" spans="1:7" ht="22.8" customHeight="1" outlineLevel="2" x14ac:dyDescent="0.35">
      <c r="A158" s="16" t="s">
        <v>6</v>
      </c>
      <c r="B158" s="16" t="s">
        <v>31</v>
      </c>
      <c r="C158" s="17" t="s">
        <v>41</v>
      </c>
      <c r="D158" s="16" t="s">
        <v>15</v>
      </c>
      <c r="E158" s="29">
        <v>30</v>
      </c>
      <c r="F158" s="31">
        <f>VLOOKUP(B158,'Rates paid (£) per unit'!$A$2:$B$6,2,FALSE)</f>
        <v>1.75</v>
      </c>
      <c r="G158" s="21">
        <f t="shared" si="9"/>
        <v>52.5</v>
      </c>
    </row>
    <row r="159" spans="1:7" ht="22.8" customHeight="1" outlineLevel="2" x14ac:dyDescent="0.35">
      <c r="A159" s="16" t="s">
        <v>6</v>
      </c>
      <c r="B159" s="16" t="s">
        <v>31</v>
      </c>
      <c r="C159" s="17" t="s">
        <v>42</v>
      </c>
      <c r="D159" s="16" t="s">
        <v>15</v>
      </c>
      <c r="E159" s="29">
        <v>30</v>
      </c>
      <c r="F159" s="31">
        <f>VLOOKUP(B159,'Rates paid (£) per unit'!$A$2:$B$6,2,FALSE)</f>
        <v>1.75</v>
      </c>
      <c r="G159" s="21">
        <f t="shared" si="9"/>
        <v>52.5</v>
      </c>
    </row>
    <row r="160" spans="1:7" ht="22.8" customHeight="1" outlineLevel="1" x14ac:dyDescent="0.35">
      <c r="C160" s="17"/>
      <c r="D160" s="14" t="s">
        <v>65</v>
      </c>
      <c r="E160" s="29">
        <f>SUBTOTAL(9,E153:E159)</f>
        <v>215</v>
      </c>
      <c r="F160" s="31"/>
      <c r="G160" s="21">
        <f>SUBTOTAL(9,G153:G159)</f>
        <v>582.5</v>
      </c>
    </row>
    <row r="161" spans="1:7" ht="22.8" customHeight="1" outlineLevel="2" x14ac:dyDescent="0.35">
      <c r="A161" s="16" t="s">
        <v>14</v>
      </c>
      <c r="B161" s="16" t="s">
        <v>7</v>
      </c>
      <c r="C161" s="17" t="s">
        <v>39</v>
      </c>
      <c r="D161" s="16" t="s">
        <v>16</v>
      </c>
      <c r="E161" s="29">
        <v>50</v>
      </c>
      <c r="F161" s="31">
        <f>VLOOKUP(B161,'Rates paid (£) per unit'!$A$2:$B$6,2,FALSE)</f>
        <v>4.5</v>
      </c>
      <c r="G161" s="21">
        <f t="shared" ref="G161:G166" si="10">E161*F161</f>
        <v>225</v>
      </c>
    </row>
    <row r="162" spans="1:7" ht="22.8" customHeight="1" outlineLevel="2" x14ac:dyDescent="0.35">
      <c r="A162" s="16" t="s">
        <v>14</v>
      </c>
      <c r="B162" s="16" t="s">
        <v>32</v>
      </c>
      <c r="C162" s="17" t="s">
        <v>40</v>
      </c>
      <c r="D162" s="16" t="s">
        <v>16</v>
      </c>
      <c r="E162" s="29">
        <v>10</v>
      </c>
      <c r="F162" s="31">
        <f>VLOOKUP(B162,'Rates paid (£) per unit'!$A$2:$B$6,2,FALSE)</f>
        <v>6.5</v>
      </c>
      <c r="G162" s="21">
        <f t="shared" si="10"/>
        <v>65</v>
      </c>
    </row>
    <row r="163" spans="1:7" ht="22.8" customHeight="1" outlineLevel="2" x14ac:dyDescent="0.35">
      <c r="A163" s="16" t="s">
        <v>14</v>
      </c>
      <c r="B163" s="16" t="s">
        <v>7</v>
      </c>
      <c r="C163" s="17" t="s">
        <v>41</v>
      </c>
      <c r="D163" s="16" t="s">
        <v>16</v>
      </c>
      <c r="E163" s="29">
        <v>50</v>
      </c>
      <c r="F163" s="31">
        <f>VLOOKUP(B163,'Rates paid (£) per unit'!$A$2:$B$6,2,FALSE)</f>
        <v>4.5</v>
      </c>
      <c r="G163" s="21">
        <f t="shared" si="10"/>
        <v>225</v>
      </c>
    </row>
    <row r="164" spans="1:7" ht="22.8" customHeight="1" outlineLevel="2" x14ac:dyDescent="0.35">
      <c r="A164" s="16" t="s">
        <v>14</v>
      </c>
      <c r="B164" s="16" t="s">
        <v>32</v>
      </c>
      <c r="C164" s="17" t="s">
        <v>41</v>
      </c>
      <c r="D164" s="16" t="s">
        <v>16</v>
      </c>
      <c r="E164" s="29">
        <v>10</v>
      </c>
      <c r="F164" s="31">
        <f>VLOOKUP(B164,'Rates paid (£) per unit'!$A$2:$B$6,2,FALSE)</f>
        <v>6.5</v>
      </c>
      <c r="G164" s="21">
        <f t="shared" si="10"/>
        <v>65</v>
      </c>
    </row>
    <row r="165" spans="1:7" ht="22.8" customHeight="1" outlineLevel="2" x14ac:dyDescent="0.35">
      <c r="A165" s="16" t="s">
        <v>14</v>
      </c>
      <c r="B165" s="16" t="s">
        <v>7</v>
      </c>
      <c r="C165" s="17" t="s">
        <v>42</v>
      </c>
      <c r="D165" s="16" t="s">
        <v>16</v>
      </c>
      <c r="E165" s="29">
        <v>125</v>
      </c>
      <c r="F165" s="31">
        <f>VLOOKUP(B165,'Rates paid (£) per unit'!$A$2:$B$6,2,FALSE)</f>
        <v>4.5</v>
      </c>
      <c r="G165" s="21">
        <f t="shared" si="10"/>
        <v>562.5</v>
      </c>
    </row>
    <row r="166" spans="1:7" ht="22.8" customHeight="1" outlineLevel="2" x14ac:dyDescent="0.35">
      <c r="A166" s="16" t="s">
        <v>14</v>
      </c>
      <c r="B166" s="16" t="s">
        <v>7</v>
      </c>
      <c r="C166" s="17" t="s">
        <v>42</v>
      </c>
      <c r="D166" s="16" t="s">
        <v>16</v>
      </c>
      <c r="E166" s="29">
        <v>25</v>
      </c>
      <c r="F166" s="31">
        <f>VLOOKUP(B166,'Rates paid (£) per unit'!$A$2:$B$6,2,FALSE)</f>
        <v>4.5</v>
      </c>
      <c r="G166" s="21">
        <f t="shared" si="10"/>
        <v>112.5</v>
      </c>
    </row>
    <row r="167" spans="1:7" ht="22.8" customHeight="1" outlineLevel="1" x14ac:dyDescent="0.35">
      <c r="C167" s="17"/>
      <c r="D167" s="14" t="s">
        <v>66</v>
      </c>
      <c r="E167" s="29">
        <f>SUBTOTAL(9,E161:E166)</f>
        <v>270</v>
      </c>
      <c r="F167" s="31"/>
      <c r="G167" s="21">
        <f>SUBTOTAL(9,G161:G166)</f>
        <v>1255</v>
      </c>
    </row>
    <row r="168" spans="1:7" ht="22.8" customHeight="1" outlineLevel="2" x14ac:dyDescent="0.35">
      <c r="A168" s="16" t="s">
        <v>9</v>
      </c>
      <c r="B168" s="16" t="s">
        <v>10</v>
      </c>
      <c r="C168" s="17" t="s">
        <v>37</v>
      </c>
      <c r="D168" s="16" t="s">
        <v>26</v>
      </c>
      <c r="E168" s="29">
        <v>100</v>
      </c>
      <c r="F168" s="31">
        <f>VLOOKUP(B168,'Rates paid (£) per unit'!$A$2:$B$6,2,FALSE)</f>
        <v>2.6</v>
      </c>
      <c r="G168" s="21">
        <f t="shared" ref="G168:G183" si="11">E168*F168</f>
        <v>260</v>
      </c>
    </row>
    <row r="169" spans="1:7" ht="22.8" customHeight="1" outlineLevel="2" x14ac:dyDescent="0.35">
      <c r="A169" s="16" t="s">
        <v>6</v>
      </c>
      <c r="B169" s="16" t="s">
        <v>7</v>
      </c>
      <c r="C169" s="17" t="s">
        <v>37</v>
      </c>
      <c r="D169" s="16" t="s">
        <v>26</v>
      </c>
      <c r="E169" s="29">
        <v>65</v>
      </c>
      <c r="F169" s="31">
        <f>VLOOKUP(B169,'Rates paid (£) per unit'!$A$2:$B$6,2,FALSE)</f>
        <v>4.5</v>
      </c>
      <c r="G169" s="21">
        <f t="shared" si="11"/>
        <v>292.5</v>
      </c>
    </row>
    <row r="170" spans="1:7" ht="22.8" customHeight="1" outlineLevel="2" x14ac:dyDescent="0.35">
      <c r="A170" s="16" t="s">
        <v>14</v>
      </c>
      <c r="B170" s="16" t="s">
        <v>7</v>
      </c>
      <c r="C170" s="17" t="s">
        <v>37</v>
      </c>
      <c r="D170" s="16" t="s">
        <v>26</v>
      </c>
      <c r="E170" s="29">
        <v>25</v>
      </c>
      <c r="F170" s="31">
        <f>VLOOKUP(B170,'Rates paid (£) per unit'!$A$2:$B$6,2,FALSE)</f>
        <v>4.5</v>
      </c>
      <c r="G170" s="21">
        <f t="shared" si="11"/>
        <v>112.5</v>
      </c>
    </row>
    <row r="171" spans="1:7" ht="22.8" customHeight="1" outlineLevel="2" x14ac:dyDescent="0.35">
      <c r="A171" s="16" t="s">
        <v>14</v>
      </c>
      <c r="B171" s="16" t="s">
        <v>7</v>
      </c>
      <c r="C171" s="17" t="s">
        <v>37</v>
      </c>
      <c r="D171" s="16" t="s">
        <v>26</v>
      </c>
      <c r="E171" s="29">
        <v>50</v>
      </c>
      <c r="F171" s="31">
        <f>VLOOKUP(B171,'Rates paid (£) per unit'!$A$2:$B$6,2,FALSE)</f>
        <v>4.5</v>
      </c>
      <c r="G171" s="21">
        <f t="shared" si="11"/>
        <v>225</v>
      </c>
    </row>
    <row r="172" spans="1:7" ht="22.8" customHeight="1" outlineLevel="2" x14ac:dyDescent="0.35">
      <c r="A172" s="16" t="s">
        <v>17</v>
      </c>
      <c r="B172" s="16" t="s">
        <v>10</v>
      </c>
      <c r="C172" s="17" t="s">
        <v>37</v>
      </c>
      <c r="D172" s="16" t="s">
        <v>26</v>
      </c>
      <c r="E172" s="29">
        <v>65</v>
      </c>
      <c r="F172" s="31">
        <f>VLOOKUP(B172,'Rates paid (£) per unit'!$A$2:$B$6,2,FALSE)</f>
        <v>2.6</v>
      </c>
      <c r="G172" s="21">
        <f t="shared" si="11"/>
        <v>169</v>
      </c>
    </row>
    <row r="173" spans="1:7" ht="22.8" customHeight="1" outlineLevel="2" x14ac:dyDescent="0.35">
      <c r="A173" s="16" t="s">
        <v>6</v>
      </c>
      <c r="B173" s="16" t="s">
        <v>7</v>
      </c>
      <c r="C173" s="17" t="s">
        <v>38</v>
      </c>
      <c r="D173" s="16" t="s">
        <v>26</v>
      </c>
      <c r="E173" s="29">
        <v>30</v>
      </c>
      <c r="F173" s="31">
        <f>VLOOKUP(B173,'Rates paid (£) per unit'!$A$2:$B$6,2,FALSE)</f>
        <v>4.5</v>
      </c>
      <c r="G173" s="21">
        <f t="shared" si="11"/>
        <v>135</v>
      </c>
    </row>
    <row r="174" spans="1:7" ht="22.8" customHeight="1" outlineLevel="2" x14ac:dyDescent="0.35">
      <c r="A174" s="16" t="s">
        <v>6</v>
      </c>
      <c r="B174" s="16" t="s">
        <v>7</v>
      </c>
      <c r="C174" s="17" t="s">
        <v>38</v>
      </c>
      <c r="D174" s="16" t="s">
        <v>26</v>
      </c>
      <c r="E174" s="29">
        <v>65</v>
      </c>
      <c r="F174" s="31">
        <f>VLOOKUP(B174,'Rates paid (£) per unit'!$A$2:$B$6,2,FALSE)</f>
        <v>4.5</v>
      </c>
      <c r="G174" s="21">
        <f t="shared" si="11"/>
        <v>292.5</v>
      </c>
    </row>
    <row r="175" spans="1:7" ht="22.8" customHeight="1" outlineLevel="2" x14ac:dyDescent="0.35">
      <c r="A175" s="16" t="s">
        <v>9</v>
      </c>
      <c r="B175" s="16" t="s">
        <v>12</v>
      </c>
      <c r="C175" s="17" t="s">
        <v>38</v>
      </c>
      <c r="D175" s="16" t="s">
        <v>26</v>
      </c>
      <c r="E175" s="29">
        <v>125</v>
      </c>
      <c r="F175" s="31">
        <f>VLOOKUP(B175,'Rates paid (£) per unit'!$A$2:$B$6,2,FALSE)</f>
        <v>1</v>
      </c>
      <c r="G175" s="21">
        <f t="shared" si="11"/>
        <v>125</v>
      </c>
    </row>
    <row r="176" spans="1:7" ht="22.8" customHeight="1" outlineLevel="2" x14ac:dyDescent="0.35">
      <c r="A176" s="16" t="s">
        <v>6</v>
      </c>
      <c r="B176" s="16" t="s">
        <v>7</v>
      </c>
      <c r="C176" s="17" t="s">
        <v>38</v>
      </c>
      <c r="D176" s="16" t="s">
        <v>26</v>
      </c>
      <c r="E176" s="29">
        <v>65</v>
      </c>
      <c r="F176" s="31">
        <f>VLOOKUP(B176,'Rates paid (£) per unit'!$A$2:$B$6,2,FALSE)</f>
        <v>4.5</v>
      </c>
      <c r="G176" s="21">
        <f t="shared" si="11"/>
        <v>292.5</v>
      </c>
    </row>
    <row r="177" spans="1:7" ht="22.8" customHeight="1" outlineLevel="2" x14ac:dyDescent="0.35">
      <c r="A177" s="16" t="s">
        <v>17</v>
      </c>
      <c r="B177" s="16" t="s">
        <v>10</v>
      </c>
      <c r="C177" s="17" t="s">
        <v>39</v>
      </c>
      <c r="D177" s="16" t="s">
        <v>26</v>
      </c>
      <c r="E177" s="29">
        <v>100</v>
      </c>
      <c r="F177" s="31">
        <f>VLOOKUP(B177,'Rates paid (£) per unit'!$A$2:$B$6,2,FALSE)</f>
        <v>2.6</v>
      </c>
      <c r="G177" s="21">
        <f t="shared" si="11"/>
        <v>260</v>
      </c>
    </row>
    <row r="178" spans="1:7" ht="22.8" customHeight="1" outlineLevel="2" x14ac:dyDescent="0.35">
      <c r="A178" s="16" t="s">
        <v>14</v>
      </c>
      <c r="B178" s="16" t="s">
        <v>7</v>
      </c>
      <c r="C178" s="17" t="s">
        <v>40</v>
      </c>
      <c r="D178" s="16" t="s">
        <v>26</v>
      </c>
      <c r="E178" s="29">
        <v>25</v>
      </c>
      <c r="F178" s="31">
        <f>VLOOKUP(B178,'Rates paid (£) per unit'!$A$2:$B$6,2,FALSE)</f>
        <v>4.5</v>
      </c>
      <c r="G178" s="21">
        <f t="shared" si="11"/>
        <v>112.5</v>
      </c>
    </row>
    <row r="179" spans="1:7" ht="22.8" customHeight="1" outlineLevel="2" x14ac:dyDescent="0.35">
      <c r="A179" s="16" t="s">
        <v>14</v>
      </c>
      <c r="B179" s="16" t="s">
        <v>32</v>
      </c>
      <c r="C179" s="17" t="s">
        <v>40</v>
      </c>
      <c r="D179" s="16" t="s">
        <v>26</v>
      </c>
      <c r="E179" s="29">
        <v>10</v>
      </c>
      <c r="F179" s="31">
        <f>VLOOKUP(B179,'Rates paid (£) per unit'!$A$2:$B$6,2,FALSE)</f>
        <v>6.5</v>
      </c>
      <c r="G179" s="21">
        <f t="shared" si="11"/>
        <v>65</v>
      </c>
    </row>
    <row r="180" spans="1:7" ht="22.8" customHeight="1" outlineLevel="2" x14ac:dyDescent="0.35">
      <c r="A180" s="16" t="s">
        <v>14</v>
      </c>
      <c r="B180" s="16" t="s">
        <v>32</v>
      </c>
      <c r="C180" s="17" t="s">
        <v>40</v>
      </c>
      <c r="D180" s="16" t="s">
        <v>26</v>
      </c>
      <c r="E180" s="29">
        <v>10</v>
      </c>
      <c r="F180" s="31">
        <f>VLOOKUP(B180,'Rates paid (£) per unit'!$A$2:$B$6,2,FALSE)</f>
        <v>6.5</v>
      </c>
      <c r="G180" s="21">
        <f t="shared" si="11"/>
        <v>65</v>
      </c>
    </row>
    <row r="181" spans="1:7" ht="22.8" customHeight="1" outlineLevel="2" x14ac:dyDescent="0.35">
      <c r="A181" s="16" t="s">
        <v>9</v>
      </c>
      <c r="B181" s="16" t="s">
        <v>10</v>
      </c>
      <c r="C181" s="17" t="s">
        <v>40</v>
      </c>
      <c r="D181" s="16" t="s">
        <v>26</v>
      </c>
      <c r="E181" s="29">
        <v>100</v>
      </c>
      <c r="F181" s="31">
        <f>VLOOKUP(B181,'Rates paid (£) per unit'!$A$2:$B$6,2,FALSE)</f>
        <v>2.6</v>
      </c>
      <c r="G181" s="21">
        <f t="shared" si="11"/>
        <v>260</v>
      </c>
    </row>
    <row r="182" spans="1:7" ht="22.8" customHeight="1" outlineLevel="2" x14ac:dyDescent="0.35">
      <c r="A182" s="16" t="s">
        <v>9</v>
      </c>
      <c r="B182" s="16" t="s">
        <v>10</v>
      </c>
      <c r="C182" s="17" t="s">
        <v>41</v>
      </c>
      <c r="D182" s="16" t="s">
        <v>26</v>
      </c>
      <c r="E182" s="29">
        <v>100</v>
      </c>
      <c r="F182" s="31">
        <f>VLOOKUP(B182,'Rates paid (£) per unit'!$A$2:$B$6,2,FALSE)</f>
        <v>2.6</v>
      </c>
      <c r="G182" s="21">
        <f t="shared" si="11"/>
        <v>260</v>
      </c>
    </row>
    <row r="183" spans="1:7" ht="22.8" customHeight="1" outlineLevel="2" x14ac:dyDescent="0.35">
      <c r="A183" s="16" t="s">
        <v>17</v>
      </c>
      <c r="B183" s="16" t="s">
        <v>10</v>
      </c>
      <c r="C183" s="17" t="s">
        <v>41</v>
      </c>
      <c r="D183" s="16" t="s">
        <v>26</v>
      </c>
      <c r="E183" s="29">
        <v>100</v>
      </c>
      <c r="F183" s="31">
        <f>VLOOKUP(B183,'Rates paid (£) per unit'!$A$2:$B$6,2,FALSE)</f>
        <v>2.6</v>
      </c>
      <c r="G183" s="21">
        <f t="shared" si="11"/>
        <v>260</v>
      </c>
    </row>
    <row r="184" spans="1:7" ht="22.8" customHeight="1" outlineLevel="1" x14ac:dyDescent="0.35">
      <c r="C184" s="17"/>
      <c r="D184" s="14" t="s">
        <v>67</v>
      </c>
      <c r="E184" s="29">
        <f>SUBTOTAL(9,E168:E183)</f>
        <v>1035</v>
      </c>
      <c r="F184" s="31"/>
      <c r="G184" s="21">
        <f>SUBTOTAL(9,G168:G183)</f>
        <v>3186.5</v>
      </c>
    </row>
    <row r="185" spans="1:7" ht="22.8" customHeight="1" outlineLevel="2" x14ac:dyDescent="0.35">
      <c r="A185" s="16" t="s">
        <v>14</v>
      </c>
      <c r="B185" s="16" t="s">
        <v>32</v>
      </c>
      <c r="C185" s="17" t="s">
        <v>38</v>
      </c>
      <c r="D185" s="16" t="s">
        <v>34</v>
      </c>
      <c r="E185" s="29">
        <v>10</v>
      </c>
      <c r="F185" s="31">
        <f>VLOOKUP(B185,'Rates paid (£) per unit'!$A$2:$B$6,2,FALSE)</f>
        <v>6.5</v>
      </c>
      <c r="G185" s="21">
        <f>E185*F185</f>
        <v>65</v>
      </c>
    </row>
    <row r="186" spans="1:7" ht="22.8" customHeight="1" outlineLevel="2" x14ac:dyDescent="0.35">
      <c r="A186" s="16" t="s">
        <v>14</v>
      </c>
      <c r="B186" s="16" t="s">
        <v>32</v>
      </c>
      <c r="C186" s="17" t="s">
        <v>38</v>
      </c>
      <c r="D186" s="16" t="s">
        <v>34</v>
      </c>
      <c r="E186" s="29">
        <v>10</v>
      </c>
      <c r="F186" s="31">
        <f>VLOOKUP(B186,'Rates paid (£) per unit'!$A$2:$B$6,2,FALSE)</f>
        <v>6.5</v>
      </c>
      <c r="G186" s="21">
        <f>E186*F186</f>
        <v>65</v>
      </c>
    </row>
    <row r="187" spans="1:7" ht="22.8" customHeight="1" outlineLevel="2" x14ac:dyDescent="0.35">
      <c r="A187" s="16" t="s">
        <v>6</v>
      </c>
      <c r="B187" s="16" t="s">
        <v>31</v>
      </c>
      <c r="C187" s="17" t="s">
        <v>38</v>
      </c>
      <c r="D187" s="16" t="s">
        <v>34</v>
      </c>
      <c r="E187" s="29">
        <v>40</v>
      </c>
      <c r="F187" s="31">
        <f>VLOOKUP(B187,'Rates paid (£) per unit'!$A$2:$B$6,2,FALSE)</f>
        <v>1.75</v>
      </c>
      <c r="G187" s="21">
        <f>E187*F187</f>
        <v>70</v>
      </c>
    </row>
    <row r="188" spans="1:7" ht="22.8" customHeight="1" outlineLevel="1" x14ac:dyDescent="0.35">
      <c r="C188" s="17"/>
      <c r="D188" s="14" t="s">
        <v>68</v>
      </c>
      <c r="E188" s="29">
        <f>SUBTOTAL(9,E185:E187)</f>
        <v>60</v>
      </c>
      <c r="F188" s="31"/>
      <c r="G188" s="21">
        <f>SUBTOTAL(9,G185:G187)</f>
        <v>200</v>
      </c>
    </row>
    <row r="189" spans="1:7" ht="22.8" customHeight="1" outlineLevel="2" x14ac:dyDescent="0.35">
      <c r="A189" s="16" t="s">
        <v>6</v>
      </c>
      <c r="B189" s="16" t="s">
        <v>7</v>
      </c>
      <c r="C189" s="17" t="s">
        <v>38</v>
      </c>
      <c r="D189" s="16" t="s">
        <v>30</v>
      </c>
      <c r="E189" s="29">
        <v>60</v>
      </c>
      <c r="F189" s="31">
        <f>VLOOKUP(B189,'Rates paid (£) per unit'!$A$2:$B$6,2,FALSE)</f>
        <v>4.5</v>
      </c>
      <c r="G189" s="21">
        <f t="shared" ref="G189:G196" si="12">E189*F189</f>
        <v>270</v>
      </c>
    </row>
    <row r="190" spans="1:7" ht="22.8" customHeight="1" outlineLevel="2" x14ac:dyDescent="0.35">
      <c r="A190" s="16" t="s">
        <v>17</v>
      </c>
      <c r="B190" s="16" t="s">
        <v>10</v>
      </c>
      <c r="C190" s="17" t="s">
        <v>38</v>
      </c>
      <c r="D190" s="16" t="s">
        <v>30</v>
      </c>
      <c r="E190" s="29">
        <v>100</v>
      </c>
      <c r="F190" s="31">
        <f>VLOOKUP(B190,'Rates paid (£) per unit'!$A$2:$B$6,2,FALSE)</f>
        <v>2.6</v>
      </c>
      <c r="G190" s="21">
        <f t="shared" si="12"/>
        <v>260</v>
      </c>
    </row>
    <row r="191" spans="1:7" ht="22.8" customHeight="1" outlineLevel="2" x14ac:dyDescent="0.35">
      <c r="A191" s="16" t="s">
        <v>6</v>
      </c>
      <c r="B191" s="16" t="s">
        <v>7</v>
      </c>
      <c r="C191" s="17" t="s">
        <v>38</v>
      </c>
      <c r="D191" s="16" t="s">
        <v>30</v>
      </c>
      <c r="E191" s="29">
        <v>60</v>
      </c>
      <c r="F191" s="31">
        <f>VLOOKUP(B191,'Rates paid (£) per unit'!$A$2:$B$6,2,FALSE)</f>
        <v>4.5</v>
      </c>
      <c r="G191" s="21">
        <f t="shared" si="12"/>
        <v>270</v>
      </c>
    </row>
    <row r="192" spans="1:7" ht="22.8" customHeight="1" outlineLevel="2" x14ac:dyDescent="0.35">
      <c r="A192" s="16" t="s">
        <v>14</v>
      </c>
      <c r="B192" s="16" t="s">
        <v>10</v>
      </c>
      <c r="C192" s="17" t="s">
        <v>38</v>
      </c>
      <c r="D192" s="16" t="s">
        <v>30</v>
      </c>
      <c r="E192" s="29">
        <v>100</v>
      </c>
      <c r="F192" s="31">
        <f>VLOOKUP(B192,'Rates paid (£) per unit'!$A$2:$B$6,2,FALSE)</f>
        <v>2.6</v>
      </c>
      <c r="G192" s="21">
        <f t="shared" si="12"/>
        <v>260</v>
      </c>
    </row>
    <row r="193" spans="1:7" ht="22.8" customHeight="1" outlineLevel="2" x14ac:dyDescent="0.35">
      <c r="A193" s="16" t="s">
        <v>14</v>
      </c>
      <c r="B193" s="16" t="s">
        <v>12</v>
      </c>
      <c r="C193" s="17" t="s">
        <v>38</v>
      </c>
      <c r="D193" s="16" t="s">
        <v>30</v>
      </c>
      <c r="E193" s="29">
        <v>125</v>
      </c>
      <c r="F193" s="31">
        <f>VLOOKUP(B193,'Rates paid (£) per unit'!$A$2:$B$6,2,FALSE)</f>
        <v>1</v>
      </c>
      <c r="G193" s="21">
        <f t="shared" si="12"/>
        <v>125</v>
      </c>
    </row>
    <row r="194" spans="1:7" ht="22.8" customHeight="1" outlineLevel="2" x14ac:dyDescent="0.35">
      <c r="A194" s="16" t="s">
        <v>6</v>
      </c>
      <c r="B194" s="16" t="s">
        <v>7</v>
      </c>
      <c r="C194" s="17" t="s">
        <v>38</v>
      </c>
      <c r="D194" s="16" t="s">
        <v>30</v>
      </c>
      <c r="E194" s="29">
        <v>65</v>
      </c>
      <c r="F194" s="31">
        <f>VLOOKUP(B194,'Rates paid (£) per unit'!$A$2:$B$6,2,FALSE)</f>
        <v>4.5</v>
      </c>
      <c r="G194" s="21">
        <f t="shared" si="12"/>
        <v>292.5</v>
      </c>
    </row>
    <row r="195" spans="1:7" ht="22.8" customHeight="1" outlineLevel="2" x14ac:dyDescent="0.35">
      <c r="A195" s="16" t="s">
        <v>14</v>
      </c>
      <c r="B195" s="16" t="s">
        <v>12</v>
      </c>
      <c r="C195" s="17" t="s">
        <v>39</v>
      </c>
      <c r="D195" s="16" t="s">
        <v>30</v>
      </c>
      <c r="E195" s="29">
        <v>125</v>
      </c>
      <c r="F195" s="31">
        <f>VLOOKUP(B195,'Rates paid (£) per unit'!$A$2:$B$6,2,FALSE)</f>
        <v>1</v>
      </c>
      <c r="G195" s="21">
        <f t="shared" si="12"/>
        <v>125</v>
      </c>
    </row>
    <row r="196" spans="1:7" ht="22.8" customHeight="1" outlineLevel="2" x14ac:dyDescent="0.35">
      <c r="A196" s="16" t="s">
        <v>6</v>
      </c>
      <c r="B196" s="16" t="s">
        <v>7</v>
      </c>
      <c r="C196" s="17" t="s">
        <v>41</v>
      </c>
      <c r="D196" s="16" t="s">
        <v>30</v>
      </c>
      <c r="E196" s="29">
        <v>20</v>
      </c>
      <c r="F196" s="31">
        <f>VLOOKUP(B196,'Rates paid (£) per unit'!$A$2:$B$6,2,FALSE)</f>
        <v>4.5</v>
      </c>
      <c r="G196" s="21">
        <f t="shared" si="12"/>
        <v>90</v>
      </c>
    </row>
    <row r="197" spans="1:7" ht="22.8" customHeight="1" outlineLevel="1" x14ac:dyDescent="0.35">
      <c r="C197" s="17"/>
      <c r="D197" s="14" t="s">
        <v>69</v>
      </c>
      <c r="E197" s="29">
        <f>SUBTOTAL(9,E189:E196)</f>
        <v>655</v>
      </c>
      <c r="F197" s="31"/>
      <c r="G197" s="21">
        <f>SUBTOTAL(9,G189:G196)</f>
        <v>1692.5</v>
      </c>
    </row>
    <row r="198" spans="1:7" ht="22.8" customHeight="1" outlineLevel="2" x14ac:dyDescent="0.35">
      <c r="A198" s="16" t="s">
        <v>14</v>
      </c>
      <c r="B198" s="16" t="s">
        <v>12</v>
      </c>
      <c r="C198" s="17" t="s">
        <v>37</v>
      </c>
      <c r="D198" s="16" t="s">
        <v>19</v>
      </c>
      <c r="E198" s="29">
        <v>125</v>
      </c>
      <c r="F198" s="31">
        <f>VLOOKUP(B198,'Rates paid (£) per unit'!$A$2:$B$6,2,FALSE)</f>
        <v>1</v>
      </c>
      <c r="G198" s="21">
        <f t="shared" ref="G198:G210" si="13">E198*F198</f>
        <v>125</v>
      </c>
    </row>
    <row r="199" spans="1:7" ht="22.8" customHeight="1" outlineLevel="2" x14ac:dyDescent="0.35">
      <c r="A199" s="16" t="s">
        <v>6</v>
      </c>
      <c r="B199" s="16" t="s">
        <v>7</v>
      </c>
      <c r="C199" s="17" t="s">
        <v>37</v>
      </c>
      <c r="D199" s="16" t="s">
        <v>19</v>
      </c>
      <c r="E199" s="29">
        <v>55</v>
      </c>
      <c r="F199" s="31">
        <f>VLOOKUP(B199,'Rates paid (£) per unit'!$A$2:$B$6,2,FALSE)</f>
        <v>4.5</v>
      </c>
      <c r="G199" s="21">
        <f t="shared" si="13"/>
        <v>247.5</v>
      </c>
    </row>
    <row r="200" spans="1:7" ht="22.8" customHeight="1" outlineLevel="2" x14ac:dyDescent="0.35">
      <c r="A200" s="16" t="s">
        <v>14</v>
      </c>
      <c r="B200" s="16" t="s">
        <v>7</v>
      </c>
      <c r="C200" s="17" t="s">
        <v>38</v>
      </c>
      <c r="D200" s="16" t="s">
        <v>19</v>
      </c>
      <c r="E200" s="29">
        <v>50</v>
      </c>
      <c r="F200" s="31">
        <f>VLOOKUP(B200,'Rates paid (£) per unit'!$A$2:$B$6,2,FALSE)</f>
        <v>4.5</v>
      </c>
      <c r="G200" s="21">
        <f t="shared" si="13"/>
        <v>225</v>
      </c>
    </row>
    <row r="201" spans="1:7" ht="22.8" customHeight="1" outlineLevel="2" x14ac:dyDescent="0.35">
      <c r="A201" s="16" t="s">
        <v>6</v>
      </c>
      <c r="B201" s="16" t="s">
        <v>7</v>
      </c>
      <c r="C201" s="17" t="s">
        <v>38</v>
      </c>
      <c r="D201" s="16" t="s">
        <v>19</v>
      </c>
      <c r="E201" s="29">
        <v>60</v>
      </c>
      <c r="F201" s="31">
        <f>VLOOKUP(B201,'Rates paid (£) per unit'!$A$2:$B$6,2,FALSE)</f>
        <v>4.5</v>
      </c>
      <c r="G201" s="21">
        <f t="shared" si="13"/>
        <v>270</v>
      </c>
    </row>
    <row r="202" spans="1:7" ht="22.8" customHeight="1" outlineLevel="2" x14ac:dyDescent="0.35">
      <c r="A202" s="16" t="s">
        <v>14</v>
      </c>
      <c r="B202" s="16" t="s">
        <v>10</v>
      </c>
      <c r="C202" s="17" t="s">
        <v>38</v>
      </c>
      <c r="D202" s="16" t="s">
        <v>19</v>
      </c>
      <c r="E202" s="29">
        <v>100</v>
      </c>
      <c r="F202" s="31">
        <f>VLOOKUP(B202,'Rates paid (£) per unit'!$A$2:$B$6,2,FALSE)</f>
        <v>2.6</v>
      </c>
      <c r="G202" s="21">
        <f t="shared" si="13"/>
        <v>260</v>
      </c>
    </row>
    <row r="203" spans="1:7" ht="22.8" customHeight="1" outlineLevel="2" x14ac:dyDescent="0.35">
      <c r="A203" s="16" t="s">
        <v>9</v>
      </c>
      <c r="B203" s="16" t="s">
        <v>10</v>
      </c>
      <c r="C203" s="17" t="s">
        <v>39</v>
      </c>
      <c r="D203" s="16" t="s">
        <v>19</v>
      </c>
      <c r="E203" s="29">
        <v>100</v>
      </c>
      <c r="F203" s="31">
        <f>VLOOKUP(B203,'Rates paid (£) per unit'!$A$2:$B$6,2,FALSE)</f>
        <v>2.6</v>
      </c>
      <c r="G203" s="21">
        <f t="shared" si="13"/>
        <v>260</v>
      </c>
    </row>
    <row r="204" spans="1:7" ht="22.8" customHeight="1" outlineLevel="2" x14ac:dyDescent="0.35">
      <c r="A204" s="16" t="s">
        <v>14</v>
      </c>
      <c r="B204" s="16" t="s">
        <v>7</v>
      </c>
      <c r="C204" s="17" t="s">
        <v>39</v>
      </c>
      <c r="D204" s="16" t="s">
        <v>19</v>
      </c>
      <c r="E204" s="29">
        <v>45</v>
      </c>
      <c r="F204" s="31">
        <f>VLOOKUP(B204,'Rates paid (£) per unit'!$A$2:$B$6,2,FALSE)</f>
        <v>4.5</v>
      </c>
      <c r="G204" s="21">
        <f t="shared" si="13"/>
        <v>202.5</v>
      </c>
    </row>
    <row r="205" spans="1:7" ht="22.8" customHeight="1" outlineLevel="2" x14ac:dyDescent="0.35">
      <c r="A205" s="16" t="s">
        <v>14</v>
      </c>
      <c r="B205" s="16" t="s">
        <v>7</v>
      </c>
      <c r="C205" s="17" t="s">
        <v>39</v>
      </c>
      <c r="D205" s="16" t="s">
        <v>19</v>
      </c>
      <c r="E205" s="29">
        <v>40</v>
      </c>
      <c r="F205" s="31">
        <f>VLOOKUP(B205,'Rates paid (£) per unit'!$A$2:$B$6,2,FALSE)</f>
        <v>4.5</v>
      </c>
      <c r="G205" s="21">
        <f t="shared" si="13"/>
        <v>180</v>
      </c>
    </row>
    <row r="206" spans="1:7" ht="22.8" customHeight="1" outlineLevel="2" x14ac:dyDescent="0.35">
      <c r="A206" s="16" t="s">
        <v>17</v>
      </c>
      <c r="B206" s="16" t="s">
        <v>12</v>
      </c>
      <c r="C206" s="17" t="s">
        <v>40</v>
      </c>
      <c r="D206" s="16" t="s">
        <v>19</v>
      </c>
      <c r="E206" s="29">
        <v>65</v>
      </c>
      <c r="F206" s="31">
        <f>VLOOKUP(B206,'Rates paid (£) per unit'!$A$2:$B$6,2,FALSE)</f>
        <v>1</v>
      </c>
      <c r="G206" s="21">
        <f t="shared" si="13"/>
        <v>65</v>
      </c>
    </row>
    <row r="207" spans="1:7" ht="22.8" customHeight="1" outlineLevel="2" x14ac:dyDescent="0.35">
      <c r="A207" s="16" t="s">
        <v>14</v>
      </c>
      <c r="B207" s="16" t="s">
        <v>12</v>
      </c>
      <c r="C207" s="17" t="s">
        <v>41</v>
      </c>
      <c r="D207" s="16" t="s">
        <v>19</v>
      </c>
      <c r="E207" s="29">
        <v>140</v>
      </c>
      <c r="F207" s="31">
        <f>VLOOKUP(B207,'Rates paid (£) per unit'!$A$2:$B$6,2,FALSE)</f>
        <v>1</v>
      </c>
      <c r="G207" s="21">
        <f t="shared" si="13"/>
        <v>140</v>
      </c>
    </row>
    <row r="208" spans="1:7" ht="22.8" customHeight="1" outlineLevel="2" x14ac:dyDescent="0.35">
      <c r="A208" s="16" t="s">
        <v>6</v>
      </c>
      <c r="B208" s="16" t="s">
        <v>12</v>
      </c>
      <c r="C208" s="17" t="s">
        <v>41</v>
      </c>
      <c r="D208" s="16" t="s">
        <v>19</v>
      </c>
      <c r="E208" s="29">
        <v>145</v>
      </c>
      <c r="F208" s="31">
        <f>VLOOKUP(B208,'Rates paid (£) per unit'!$A$2:$B$6,2,FALSE)</f>
        <v>1</v>
      </c>
      <c r="G208" s="21">
        <f t="shared" si="13"/>
        <v>145</v>
      </c>
    </row>
    <row r="209" spans="1:7" ht="22.8" customHeight="1" outlineLevel="2" x14ac:dyDescent="0.35">
      <c r="A209" s="16" t="s">
        <v>17</v>
      </c>
      <c r="B209" s="16" t="s">
        <v>10</v>
      </c>
      <c r="C209" s="17" t="s">
        <v>42</v>
      </c>
      <c r="D209" s="16" t="s">
        <v>19</v>
      </c>
      <c r="E209" s="29">
        <v>100</v>
      </c>
      <c r="F209" s="31">
        <f>VLOOKUP(B209,'Rates paid (£) per unit'!$A$2:$B$6,2,FALSE)</f>
        <v>2.6</v>
      </c>
      <c r="G209" s="21">
        <f t="shared" si="13"/>
        <v>260</v>
      </c>
    </row>
    <row r="210" spans="1:7" ht="22.8" customHeight="1" outlineLevel="2" x14ac:dyDescent="0.35">
      <c r="A210" s="16" t="s">
        <v>6</v>
      </c>
      <c r="B210" s="16" t="s">
        <v>7</v>
      </c>
      <c r="C210" s="17" t="s">
        <v>42</v>
      </c>
      <c r="D210" s="16" t="s">
        <v>19</v>
      </c>
      <c r="E210" s="29">
        <v>55</v>
      </c>
      <c r="F210" s="31">
        <f>VLOOKUP(B210,'Rates paid (£) per unit'!$A$2:$B$6,2,FALSE)</f>
        <v>4.5</v>
      </c>
      <c r="G210" s="21">
        <f t="shared" si="13"/>
        <v>247.5</v>
      </c>
    </row>
    <row r="211" spans="1:7" ht="22.8" customHeight="1" outlineLevel="1" x14ac:dyDescent="0.35">
      <c r="C211" s="17"/>
      <c r="D211" s="14" t="s">
        <v>70</v>
      </c>
      <c r="E211" s="29">
        <f>SUBTOTAL(9,E198:E210)</f>
        <v>1080</v>
      </c>
      <c r="F211" s="31"/>
      <c r="G211" s="21">
        <f>SUBTOTAL(9,G198:G210)</f>
        <v>2627.5</v>
      </c>
    </row>
    <row r="212" spans="1:7" ht="22.8" customHeight="1" outlineLevel="2" x14ac:dyDescent="0.35">
      <c r="A212" s="16" t="s">
        <v>6</v>
      </c>
      <c r="B212" s="16" t="s">
        <v>7</v>
      </c>
      <c r="C212" s="17" t="s">
        <v>37</v>
      </c>
      <c r="D212" s="16" t="s">
        <v>13</v>
      </c>
      <c r="E212" s="29">
        <v>90</v>
      </c>
      <c r="F212" s="31">
        <f>VLOOKUP(B212,'Rates paid (£) per unit'!$A$2:$B$6,2,FALSE)</f>
        <v>4.5</v>
      </c>
      <c r="G212" s="21">
        <f t="shared" ref="G212:G221" si="14">E212*F212</f>
        <v>405</v>
      </c>
    </row>
    <row r="213" spans="1:7" ht="22.8" customHeight="1" outlineLevel="2" x14ac:dyDescent="0.35">
      <c r="A213" s="16" t="s">
        <v>6</v>
      </c>
      <c r="B213" s="16" t="s">
        <v>7</v>
      </c>
      <c r="C213" s="17" t="s">
        <v>37</v>
      </c>
      <c r="D213" s="16" t="s">
        <v>13</v>
      </c>
      <c r="E213" s="29">
        <v>65</v>
      </c>
      <c r="F213" s="31">
        <f>VLOOKUP(B213,'Rates paid (£) per unit'!$A$2:$B$6,2,FALSE)</f>
        <v>4.5</v>
      </c>
      <c r="G213" s="21">
        <f t="shared" si="14"/>
        <v>292.5</v>
      </c>
    </row>
    <row r="214" spans="1:7" ht="22.8" customHeight="1" outlineLevel="2" x14ac:dyDescent="0.35">
      <c r="A214" s="16" t="s">
        <v>17</v>
      </c>
      <c r="B214" s="16" t="s">
        <v>10</v>
      </c>
      <c r="C214" s="17" t="s">
        <v>37</v>
      </c>
      <c r="D214" s="16" t="s">
        <v>13</v>
      </c>
      <c r="E214" s="29">
        <v>125</v>
      </c>
      <c r="F214" s="31">
        <f>VLOOKUP(B214,'Rates paid (£) per unit'!$A$2:$B$6,2,FALSE)</f>
        <v>2.6</v>
      </c>
      <c r="G214" s="21">
        <f t="shared" si="14"/>
        <v>325</v>
      </c>
    </row>
    <row r="215" spans="1:7" ht="22.8" customHeight="1" outlineLevel="2" x14ac:dyDescent="0.35">
      <c r="A215" s="16" t="s">
        <v>6</v>
      </c>
      <c r="B215" s="16" t="s">
        <v>7</v>
      </c>
      <c r="C215" s="17" t="s">
        <v>39</v>
      </c>
      <c r="D215" s="16" t="s">
        <v>13</v>
      </c>
      <c r="E215" s="29">
        <v>120</v>
      </c>
      <c r="F215" s="31">
        <f>VLOOKUP(B215,'Rates paid (£) per unit'!$A$2:$B$6,2,FALSE)</f>
        <v>4.5</v>
      </c>
      <c r="G215" s="21">
        <f t="shared" si="14"/>
        <v>540</v>
      </c>
    </row>
    <row r="216" spans="1:7" ht="22.8" customHeight="1" outlineLevel="2" x14ac:dyDescent="0.35">
      <c r="A216" s="16" t="s">
        <v>17</v>
      </c>
      <c r="B216" s="16" t="s">
        <v>10</v>
      </c>
      <c r="C216" s="17" t="s">
        <v>39</v>
      </c>
      <c r="D216" s="16" t="s">
        <v>13</v>
      </c>
      <c r="E216" s="29">
        <v>125</v>
      </c>
      <c r="F216" s="31">
        <f>VLOOKUP(B216,'Rates paid (£) per unit'!$A$2:$B$6,2,FALSE)</f>
        <v>2.6</v>
      </c>
      <c r="G216" s="21">
        <f t="shared" si="14"/>
        <v>325</v>
      </c>
    </row>
    <row r="217" spans="1:7" ht="22.8" customHeight="1" outlineLevel="2" x14ac:dyDescent="0.35">
      <c r="A217" s="16" t="s">
        <v>14</v>
      </c>
      <c r="B217" s="16" t="s">
        <v>7</v>
      </c>
      <c r="C217" s="17" t="s">
        <v>41</v>
      </c>
      <c r="D217" s="16" t="s">
        <v>13</v>
      </c>
      <c r="E217" s="29">
        <v>90</v>
      </c>
      <c r="F217" s="31">
        <f>VLOOKUP(B217,'Rates paid (£) per unit'!$A$2:$B$6,2,FALSE)</f>
        <v>4.5</v>
      </c>
      <c r="G217" s="21">
        <f t="shared" si="14"/>
        <v>405</v>
      </c>
    </row>
    <row r="218" spans="1:7" ht="22.8" customHeight="1" outlineLevel="2" x14ac:dyDescent="0.35">
      <c r="A218" s="16" t="s">
        <v>14</v>
      </c>
      <c r="B218" s="16" t="s">
        <v>7</v>
      </c>
      <c r="C218" s="17" t="s">
        <v>41</v>
      </c>
      <c r="D218" s="16" t="s">
        <v>13</v>
      </c>
      <c r="E218" s="29">
        <v>25</v>
      </c>
      <c r="F218" s="31">
        <f>VLOOKUP(B218,'Rates paid (£) per unit'!$A$2:$B$6,2,FALSE)</f>
        <v>4.5</v>
      </c>
      <c r="G218" s="21">
        <f t="shared" si="14"/>
        <v>112.5</v>
      </c>
    </row>
    <row r="219" spans="1:7" ht="22.8" customHeight="1" outlineLevel="2" x14ac:dyDescent="0.35">
      <c r="A219" s="16" t="s">
        <v>17</v>
      </c>
      <c r="B219" s="16" t="s">
        <v>10</v>
      </c>
      <c r="C219" s="17" t="s">
        <v>41</v>
      </c>
      <c r="D219" s="16" t="s">
        <v>13</v>
      </c>
      <c r="E219" s="29">
        <v>100</v>
      </c>
      <c r="F219" s="31">
        <f>VLOOKUP(B219,'Rates paid (£) per unit'!$A$2:$B$6,2,FALSE)</f>
        <v>2.6</v>
      </c>
      <c r="G219" s="21">
        <f t="shared" si="14"/>
        <v>260</v>
      </c>
    </row>
    <row r="220" spans="1:7" ht="22.8" customHeight="1" outlineLevel="2" x14ac:dyDescent="0.35">
      <c r="A220" s="16" t="s">
        <v>17</v>
      </c>
      <c r="B220" s="16" t="s">
        <v>12</v>
      </c>
      <c r="C220" s="17" t="s">
        <v>42</v>
      </c>
      <c r="D220" s="16" t="s">
        <v>13</v>
      </c>
      <c r="E220" s="29">
        <v>125</v>
      </c>
      <c r="F220" s="31">
        <f>VLOOKUP(B220,'Rates paid (£) per unit'!$A$2:$B$6,2,FALSE)</f>
        <v>1</v>
      </c>
      <c r="G220" s="21">
        <f t="shared" si="14"/>
        <v>125</v>
      </c>
    </row>
    <row r="221" spans="1:7" ht="22.8" customHeight="1" outlineLevel="2" x14ac:dyDescent="0.35">
      <c r="A221" s="16" t="s">
        <v>17</v>
      </c>
      <c r="B221" s="16" t="s">
        <v>10</v>
      </c>
      <c r="C221" s="17" t="s">
        <v>42</v>
      </c>
      <c r="D221" s="16" t="s">
        <v>13</v>
      </c>
      <c r="E221" s="29">
        <v>100</v>
      </c>
      <c r="F221" s="31">
        <f>VLOOKUP(B221,'Rates paid (£) per unit'!$A$2:$B$6,2,FALSE)</f>
        <v>2.6</v>
      </c>
      <c r="G221" s="21">
        <f t="shared" si="14"/>
        <v>260</v>
      </c>
    </row>
    <row r="222" spans="1:7" ht="22.8" customHeight="1" outlineLevel="1" x14ac:dyDescent="0.35">
      <c r="C222" s="17"/>
      <c r="D222" s="14" t="s">
        <v>71</v>
      </c>
      <c r="E222" s="29">
        <f>SUBTOTAL(9,E212:E221)</f>
        <v>965</v>
      </c>
      <c r="F222" s="31"/>
      <c r="G222" s="21">
        <f>SUBTOTAL(9,G212:G221)</f>
        <v>3050</v>
      </c>
    </row>
    <row r="223" spans="1:7" ht="22.8" customHeight="1" outlineLevel="2" x14ac:dyDescent="0.35">
      <c r="A223" s="16" t="s">
        <v>14</v>
      </c>
      <c r="B223" s="16" t="s">
        <v>12</v>
      </c>
      <c r="C223" s="17" t="s">
        <v>39</v>
      </c>
      <c r="D223" s="16" t="s">
        <v>29</v>
      </c>
      <c r="E223" s="29">
        <v>120</v>
      </c>
      <c r="F223" s="31">
        <f>VLOOKUP(B223,'Rates paid (£) per unit'!$A$2:$B$6,2,FALSE)</f>
        <v>1</v>
      </c>
      <c r="G223" s="21">
        <f t="shared" ref="G223:G229" si="15">E223*F223</f>
        <v>120</v>
      </c>
    </row>
    <row r="224" spans="1:7" ht="22.8" customHeight="1" outlineLevel="2" x14ac:dyDescent="0.35">
      <c r="A224" s="16" t="s">
        <v>6</v>
      </c>
      <c r="B224" s="16" t="s">
        <v>7</v>
      </c>
      <c r="C224" s="17" t="s">
        <v>39</v>
      </c>
      <c r="D224" s="16" t="s">
        <v>29</v>
      </c>
      <c r="E224" s="29">
        <v>50</v>
      </c>
      <c r="F224" s="31">
        <f>VLOOKUP(B224,'Rates paid (£) per unit'!$A$2:$B$6,2,FALSE)</f>
        <v>4.5</v>
      </c>
      <c r="G224" s="21">
        <f t="shared" si="15"/>
        <v>225</v>
      </c>
    </row>
    <row r="225" spans="1:7" ht="22.8" customHeight="1" outlineLevel="2" x14ac:dyDescent="0.35">
      <c r="A225" s="16" t="s">
        <v>9</v>
      </c>
      <c r="B225" s="16" t="s">
        <v>12</v>
      </c>
      <c r="C225" s="17" t="s">
        <v>39</v>
      </c>
      <c r="D225" s="16" t="s">
        <v>29</v>
      </c>
      <c r="E225" s="29">
        <v>120</v>
      </c>
      <c r="F225" s="31">
        <f>VLOOKUP(B225,'Rates paid (£) per unit'!$A$2:$B$6,2,FALSE)</f>
        <v>1</v>
      </c>
      <c r="G225" s="21">
        <f t="shared" si="15"/>
        <v>120</v>
      </c>
    </row>
    <row r="226" spans="1:7" ht="22.8" customHeight="1" outlineLevel="2" x14ac:dyDescent="0.35">
      <c r="A226" s="16" t="s">
        <v>9</v>
      </c>
      <c r="B226" s="16" t="s">
        <v>12</v>
      </c>
      <c r="C226" s="17" t="s">
        <v>39</v>
      </c>
      <c r="D226" s="16" t="s">
        <v>29</v>
      </c>
      <c r="E226" s="29">
        <v>120</v>
      </c>
      <c r="F226" s="31">
        <f>VLOOKUP(B226,'Rates paid (£) per unit'!$A$2:$B$6,2,FALSE)</f>
        <v>1</v>
      </c>
      <c r="G226" s="21">
        <f t="shared" si="15"/>
        <v>120</v>
      </c>
    </row>
    <row r="227" spans="1:7" ht="22.8" customHeight="1" outlineLevel="2" x14ac:dyDescent="0.35">
      <c r="A227" s="16" t="s">
        <v>14</v>
      </c>
      <c r="B227" s="16" t="s">
        <v>12</v>
      </c>
      <c r="C227" s="17" t="s">
        <v>40</v>
      </c>
      <c r="D227" s="16" t="s">
        <v>29</v>
      </c>
      <c r="E227" s="29">
        <v>60</v>
      </c>
      <c r="F227" s="31">
        <f>VLOOKUP(B227,'Rates paid (£) per unit'!$A$2:$B$6,2,FALSE)</f>
        <v>1</v>
      </c>
      <c r="G227" s="21">
        <f t="shared" si="15"/>
        <v>60</v>
      </c>
    </row>
    <row r="228" spans="1:7" ht="22.8" customHeight="1" outlineLevel="2" x14ac:dyDescent="0.35">
      <c r="A228" s="16" t="s">
        <v>17</v>
      </c>
      <c r="B228" s="16" t="s">
        <v>12</v>
      </c>
      <c r="C228" s="17" t="s">
        <v>40</v>
      </c>
      <c r="D228" s="16" t="s">
        <v>29</v>
      </c>
      <c r="E228" s="29">
        <v>60</v>
      </c>
      <c r="F228" s="31">
        <f>VLOOKUP(B228,'Rates paid (£) per unit'!$A$2:$B$6,2,FALSE)</f>
        <v>1</v>
      </c>
      <c r="G228" s="21">
        <f t="shared" si="15"/>
        <v>60</v>
      </c>
    </row>
    <row r="229" spans="1:7" ht="22.8" customHeight="1" outlineLevel="2" x14ac:dyDescent="0.35">
      <c r="A229" s="16" t="s">
        <v>17</v>
      </c>
      <c r="B229" s="16" t="s">
        <v>12</v>
      </c>
      <c r="C229" s="17" t="s">
        <v>40</v>
      </c>
      <c r="D229" s="16" t="s">
        <v>29</v>
      </c>
      <c r="E229" s="29">
        <v>60</v>
      </c>
      <c r="F229" s="31">
        <f>VLOOKUP(B229,'Rates paid (£) per unit'!$A$2:$B$6,2,FALSE)</f>
        <v>1</v>
      </c>
      <c r="G229" s="21">
        <f t="shared" si="15"/>
        <v>60</v>
      </c>
    </row>
    <row r="230" spans="1:7" ht="22.8" customHeight="1" outlineLevel="1" x14ac:dyDescent="0.35">
      <c r="C230" s="17"/>
      <c r="D230" s="14" t="s">
        <v>72</v>
      </c>
      <c r="E230" s="29">
        <f>SUBTOTAL(9,E223:E229)</f>
        <v>590</v>
      </c>
      <c r="F230" s="31"/>
      <c r="G230" s="21">
        <f>SUBTOTAL(9,G223:G229)</f>
        <v>765</v>
      </c>
    </row>
    <row r="231" spans="1:7" ht="22.8" customHeight="1" outlineLevel="2" x14ac:dyDescent="0.35">
      <c r="A231" s="16" t="s">
        <v>17</v>
      </c>
      <c r="B231" s="16" t="s">
        <v>10</v>
      </c>
      <c r="C231" s="17" t="s">
        <v>38</v>
      </c>
      <c r="D231" s="16" t="s">
        <v>33</v>
      </c>
      <c r="E231" s="29">
        <v>75</v>
      </c>
      <c r="F231" s="31">
        <f>VLOOKUP(B231,'Rates paid (£) per unit'!$A$2:$B$6,2,FALSE)</f>
        <v>2.6</v>
      </c>
      <c r="G231" s="21">
        <f>E231*F231</f>
        <v>195</v>
      </c>
    </row>
    <row r="232" spans="1:7" ht="22.8" customHeight="1" outlineLevel="2" x14ac:dyDescent="0.35">
      <c r="A232" s="16" t="s">
        <v>17</v>
      </c>
      <c r="B232" s="16" t="s">
        <v>10</v>
      </c>
      <c r="C232" s="17" t="s">
        <v>38</v>
      </c>
      <c r="D232" s="16" t="s">
        <v>33</v>
      </c>
      <c r="E232" s="29">
        <v>55</v>
      </c>
      <c r="F232" s="31">
        <f>VLOOKUP(B232,'Rates paid (£) per unit'!$A$2:$B$6,2,FALSE)</f>
        <v>2.6</v>
      </c>
      <c r="G232" s="21">
        <f>E232*F232</f>
        <v>143</v>
      </c>
    </row>
    <row r="233" spans="1:7" ht="22.8" customHeight="1" outlineLevel="2" x14ac:dyDescent="0.35">
      <c r="A233" s="16" t="s">
        <v>17</v>
      </c>
      <c r="B233" s="16" t="s">
        <v>10</v>
      </c>
      <c r="C233" s="17" t="s">
        <v>38</v>
      </c>
      <c r="D233" s="16" t="s">
        <v>33</v>
      </c>
      <c r="E233" s="29">
        <v>125</v>
      </c>
      <c r="F233" s="31">
        <f>VLOOKUP(B233,'Rates paid (£) per unit'!$A$2:$B$6,2,FALSE)</f>
        <v>2.6</v>
      </c>
      <c r="G233" s="21">
        <f>E233*F233</f>
        <v>325</v>
      </c>
    </row>
    <row r="234" spans="1:7" ht="22.8" customHeight="1" outlineLevel="2" x14ac:dyDescent="0.35">
      <c r="A234" s="16" t="s">
        <v>6</v>
      </c>
      <c r="B234" s="16" t="s">
        <v>7</v>
      </c>
      <c r="C234" s="17" t="s">
        <v>38</v>
      </c>
      <c r="D234" s="16" t="s">
        <v>33</v>
      </c>
      <c r="E234" s="29">
        <v>60</v>
      </c>
      <c r="F234" s="31">
        <f>VLOOKUP(B234,'Rates paid (£) per unit'!$A$2:$B$6,2,FALSE)</f>
        <v>4.5</v>
      </c>
      <c r="G234" s="21">
        <f>E234*F234</f>
        <v>270</v>
      </c>
    </row>
    <row r="235" spans="1:7" ht="22.8" customHeight="1" outlineLevel="2" x14ac:dyDescent="0.35">
      <c r="A235" s="16" t="s">
        <v>17</v>
      </c>
      <c r="B235" s="16" t="s">
        <v>10</v>
      </c>
      <c r="C235" s="17" t="s">
        <v>38</v>
      </c>
      <c r="D235" s="16" t="s">
        <v>33</v>
      </c>
      <c r="E235" s="29">
        <v>100</v>
      </c>
      <c r="F235" s="31">
        <f>VLOOKUP(B235,'Rates paid (£) per unit'!$A$2:$B$6,2,FALSE)</f>
        <v>2.6</v>
      </c>
      <c r="G235" s="21">
        <f>E235*F235</f>
        <v>260</v>
      </c>
    </row>
    <row r="236" spans="1:7" ht="22.8" customHeight="1" outlineLevel="1" x14ac:dyDescent="0.35">
      <c r="C236" s="17"/>
      <c r="D236" s="14" t="s">
        <v>73</v>
      </c>
      <c r="E236" s="29">
        <f>SUBTOTAL(9,E231:E235)</f>
        <v>415</v>
      </c>
      <c r="F236" s="31"/>
      <c r="G236" s="21">
        <f>SUBTOTAL(9,G231:G235)</f>
        <v>1193</v>
      </c>
    </row>
    <row r="237" spans="1:7" ht="22.8" customHeight="1" outlineLevel="2" x14ac:dyDescent="0.35">
      <c r="A237" s="16" t="s">
        <v>6</v>
      </c>
      <c r="B237" s="16" t="s">
        <v>7</v>
      </c>
      <c r="C237" s="17" t="s">
        <v>37</v>
      </c>
      <c r="D237" s="16" t="s">
        <v>25</v>
      </c>
      <c r="E237" s="29">
        <v>90</v>
      </c>
      <c r="F237" s="31">
        <f>VLOOKUP(B237,'Rates paid (£) per unit'!$A$2:$B$6,2,FALSE)</f>
        <v>4.5</v>
      </c>
      <c r="G237" s="21">
        <f t="shared" ref="G237:G242" si="16">E237*F237</f>
        <v>405</v>
      </c>
    </row>
    <row r="238" spans="1:7" ht="22.8" customHeight="1" outlineLevel="2" x14ac:dyDescent="0.35">
      <c r="A238" s="16" t="s">
        <v>14</v>
      </c>
      <c r="B238" s="16" t="s">
        <v>7</v>
      </c>
      <c r="C238" s="17" t="s">
        <v>38</v>
      </c>
      <c r="D238" s="16" t="s">
        <v>25</v>
      </c>
      <c r="E238" s="29">
        <v>80</v>
      </c>
      <c r="F238" s="31">
        <f>VLOOKUP(B238,'Rates paid (£) per unit'!$A$2:$B$6,2,FALSE)</f>
        <v>4.5</v>
      </c>
      <c r="G238" s="21">
        <f t="shared" si="16"/>
        <v>360</v>
      </c>
    </row>
    <row r="239" spans="1:7" ht="22.8" customHeight="1" outlineLevel="2" x14ac:dyDescent="0.35">
      <c r="A239" s="16" t="s">
        <v>14</v>
      </c>
      <c r="B239" s="16" t="s">
        <v>7</v>
      </c>
      <c r="C239" s="17" t="s">
        <v>38</v>
      </c>
      <c r="D239" s="16" t="s">
        <v>25</v>
      </c>
      <c r="E239" s="29">
        <v>50</v>
      </c>
      <c r="F239" s="31">
        <f>VLOOKUP(B239,'Rates paid (£) per unit'!$A$2:$B$6,2,FALSE)</f>
        <v>4.5</v>
      </c>
      <c r="G239" s="21">
        <f t="shared" si="16"/>
        <v>225</v>
      </c>
    </row>
    <row r="240" spans="1:7" ht="22.8" customHeight="1" outlineLevel="2" x14ac:dyDescent="0.35">
      <c r="A240" s="16" t="s">
        <v>14</v>
      </c>
      <c r="B240" s="16" t="s">
        <v>7</v>
      </c>
      <c r="C240" s="17" t="s">
        <v>38</v>
      </c>
      <c r="D240" s="16" t="s">
        <v>25</v>
      </c>
      <c r="E240" s="29">
        <v>65</v>
      </c>
      <c r="F240" s="31">
        <f>VLOOKUP(B240,'Rates paid (£) per unit'!$A$2:$B$6,2,FALSE)</f>
        <v>4.5</v>
      </c>
      <c r="G240" s="21">
        <f t="shared" si="16"/>
        <v>292.5</v>
      </c>
    </row>
    <row r="241" spans="1:7" ht="22.8" customHeight="1" outlineLevel="2" x14ac:dyDescent="0.35">
      <c r="A241" s="16" t="s">
        <v>6</v>
      </c>
      <c r="B241" s="16" t="s">
        <v>7</v>
      </c>
      <c r="C241" s="17" t="s">
        <v>38</v>
      </c>
      <c r="D241" s="16" t="s">
        <v>25</v>
      </c>
      <c r="E241" s="29">
        <v>55</v>
      </c>
      <c r="F241" s="31">
        <f>VLOOKUP(B241,'Rates paid (£) per unit'!$A$2:$B$6,2,FALSE)</f>
        <v>4.5</v>
      </c>
      <c r="G241" s="21">
        <f t="shared" si="16"/>
        <v>247.5</v>
      </c>
    </row>
    <row r="242" spans="1:7" ht="22.8" customHeight="1" outlineLevel="2" x14ac:dyDescent="0.35">
      <c r="A242" s="16" t="s">
        <v>14</v>
      </c>
      <c r="B242" s="16" t="s">
        <v>7</v>
      </c>
      <c r="C242" s="17" t="s">
        <v>41</v>
      </c>
      <c r="D242" s="16" t="s">
        <v>25</v>
      </c>
      <c r="E242" s="29">
        <v>90</v>
      </c>
      <c r="F242" s="31">
        <f>VLOOKUP(B242,'Rates paid (£) per unit'!$A$2:$B$6,2,FALSE)</f>
        <v>4.5</v>
      </c>
      <c r="G242" s="21">
        <f t="shared" si="16"/>
        <v>405</v>
      </c>
    </row>
    <row r="243" spans="1:7" ht="22.8" customHeight="1" outlineLevel="1" x14ac:dyDescent="0.35">
      <c r="C243" s="17"/>
      <c r="D243" s="14" t="s">
        <v>74</v>
      </c>
      <c r="E243" s="29">
        <f>SUBTOTAL(9,E237:E242)</f>
        <v>430</v>
      </c>
      <c r="F243" s="31"/>
      <c r="G243" s="21">
        <f>SUBTOTAL(9,G237:G242)</f>
        <v>1935</v>
      </c>
    </row>
    <row r="244" spans="1:7" outlineLevel="1" x14ac:dyDescent="0.35"/>
    <row r="245" spans="1:7" outlineLevel="1" x14ac:dyDescent="0.35"/>
    <row r="246" spans="1:7" outlineLevel="1" x14ac:dyDescent="0.35"/>
    <row r="247" spans="1:7" outlineLevel="1" x14ac:dyDescent="0.35"/>
    <row r="248" spans="1:7" outlineLevel="1" x14ac:dyDescent="0.35"/>
    <row r="249" spans="1:7" outlineLevel="1" x14ac:dyDescent="0.35"/>
    <row r="250" spans="1:7" outlineLevel="1" x14ac:dyDescent="0.35"/>
    <row r="251" spans="1:7" outlineLevel="1" x14ac:dyDescent="0.35"/>
    <row r="252" spans="1:7" outlineLevel="1" x14ac:dyDescent="0.35"/>
    <row r="253" spans="1:7" outlineLevel="1" x14ac:dyDescent="0.35"/>
    <row r="254" spans="1:7" outlineLevel="1" x14ac:dyDescent="0.35"/>
    <row r="255" spans="1:7" outlineLevel="1" x14ac:dyDescent="0.35"/>
    <row r="256" spans="1:7" outlineLevel="1" x14ac:dyDescent="0.35"/>
    <row r="257" spans="4:7" outlineLevel="1" x14ac:dyDescent="0.35"/>
    <row r="258" spans="4:7" outlineLevel="1" x14ac:dyDescent="0.35"/>
    <row r="259" spans="4:7" outlineLevel="1" x14ac:dyDescent="0.35"/>
    <row r="260" spans="4:7" outlineLevel="1" x14ac:dyDescent="0.35"/>
    <row r="261" spans="4:7" outlineLevel="1" x14ac:dyDescent="0.35"/>
    <row r="262" spans="4:7" outlineLevel="1" x14ac:dyDescent="0.35"/>
    <row r="263" spans="4:7" outlineLevel="1" x14ac:dyDescent="0.35"/>
    <row r="264" spans="4:7" outlineLevel="1" x14ac:dyDescent="0.35"/>
    <row r="265" spans="4:7" outlineLevel="1" x14ac:dyDescent="0.35">
      <c r="D265" s="14" t="s">
        <v>75</v>
      </c>
      <c r="E265" s="29">
        <f>SUBTOTAL(9,E2:E264)</f>
        <v>18170</v>
      </c>
      <c r="G265" s="15">
        <f>SUBTOTAL(9,G2:G264)</f>
        <v>48559</v>
      </c>
    </row>
  </sheetData>
  <sortState xmlns:xlrd2="http://schemas.microsoft.com/office/spreadsheetml/2017/richdata2" ref="A2:G263">
    <sortCondition ref="D2:D2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B6C3-7C95-45AC-8753-2348235F9B73}">
  <dimension ref="A1:B21"/>
  <sheetViews>
    <sheetView workbookViewId="0"/>
  </sheetViews>
  <sheetFormatPr defaultRowHeight="18" x14ac:dyDescent="0.35"/>
  <cols>
    <col min="1" max="1" width="25.109375" style="29" customWidth="1"/>
    <col min="2" max="2" width="25.109375" style="15" customWidth="1"/>
    <col min="3" max="16384" width="8.88671875" style="15"/>
  </cols>
  <sheetData>
    <row r="1" spans="1:2" s="23" customFormat="1" ht="26.4" customHeight="1" x14ac:dyDescent="0.3">
      <c r="A1" s="28" t="s">
        <v>53</v>
      </c>
      <c r="B1" s="24" t="s">
        <v>52</v>
      </c>
    </row>
    <row r="2" spans="1:2" s="23" customFormat="1" ht="21.6" customHeight="1" x14ac:dyDescent="0.3">
      <c r="A2" s="27">
        <v>3409.7000000000003</v>
      </c>
      <c r="B2" s="25">
        <v>5490</v>
      </c>
    </row>
    <row r="3" spans="1:2" s="23" customFormat="1" ht="21.6" customHeight="1" x14ac:dyDescent="0.3">
      <c r="A3" s="27">
        <v>7857.6</v>
      </c>
      <c r="B3" s="25">
        <v>9822</v>
      </c>
    </row>
    <row r="4" spans="1:2" s="23" customFormat="1" ht="21.6" customHeight="1" x14ac:dyDescent="0.3">
      <c r="A4" s="27">
        <v>7134.5499999999993</v>
      </c>
      <c r="B4" s="25">
        <v>11245</v>
      </c>
    </row>
    <row r="5" spans="1:2" s="23" customFormat="1" ht="21.6" customHeight="1" x14ac:dyDescent="0.3">
      <c r="A5" s="27">
        <v>7760.0000000000009</v>
      </c>
      <c r="B5" s="25">
        <v>13200</v>
      </c>
    </row>
    <row r="6" spans="1:2" s="23" customFormat="1" ht="21.6" customHeight="1" x14ac:dyDescent="0.3">
      <c r="A6" s="27">
        <v>7197.32</v>
      </c>
      <c r="B6" s="25">
        <v>13668</v>
      </c>
    </row>
    <row r="7" spans="1:2" s="23" customFormat="1" ht="21.6" customHeight="1" x14ac:dyDescent="0.3">
      <c r="A7" s="27">
        <v>8061.26</v>
      </c>
      <c r="B7" s="25">
        <v>14826</v>
      </c>
    </row>
    <row r="8" spans="1:2" s="23" customFormat="1" ht="21.6" customHeight="1" x14ac:dyDescent="0.3">
      <c r="A8" s="27">
        <v>14329.31</v>
      </c>
      <c r="B8" s="25">
        <v>22671</v>
      </c>
    </row>
    <row r="9" spans="1:2" s="23" customFormat="1" ht="21.6" customHeight="1" x14ac:dyDescent="0.3">
      <c r="A9" s="27">
        <v>16963.36</v>
      </c>
      <c r="B9" s="25">
        <v>27904</v>
      </c>
    </row>
    <row r="10" spans="1:2" s="23" customFormat="1" x14ac:dyDescent="0.3">
      <c r="A10" s="26"/>
      <c r="B10" s="26"/>
    </row>
    <row r="11" spans="1:2" s="23" customFormat="1" ht="27.6" customHeight="1" x14ac:dyDescent="0.3">
      <c r="A11" s="30" t="s">
        <v>54</v>
      </c>
    </row>
    <row r="12" spans="1:2" s="23" customFormat="1" ht="26.4" customHeight="1" x14ac:dyDescent="0.3">
      <c r="A12" s="28" t="s">
        <v>53</v>
      </c>
      <c r="B12" s="24" t="s">
        <v>52</v>
      </c>
    </row>
    <row r="13" spans="1:2" s="23" customFormat="1" ht="21.6" customHeight="1" x14ac:dyDescent="0.3">
      <c r="A13" s="27">
        <f>FORECAST(B13,$A$2:$A$9,$B$2:$B$9)</f>
        <v>9176.2444808656091</v>
      </c>
      <c r="B13" s="25">
        <v>15000</v>
      </c>
    </row>
    <row r="14" spans="1:2" s="23" customFormat="1" ht="21.6" customHeight="1" x14ac:dyDescent="0.3">
      <c r="A14" s="27">
        <f t="shared" ref="A14:A15" si="0">FORECAST(B14,$A$2:$A$9,$B$2:$B$9)</f>
        <v>10660.179418950927</v>
      </c>
      <c r="B14" s="25">
        <v>17500</v>
      </c>
    </row>
    <row r="15" spans="1:2" s="23" customFormat="1" ht="21.6" customHeight="1" x14ac:dyDescent="0.3">
      <c r="A15" s="27">
        <f t="shared" si="0"/>
        <v>12144.114357036244</v>
      </c>
      <c r="B15" s="25">
        <v>20000</v>
      </c>
    </row>
    <row r="16" spans="1:2" s="23" customFormat="1" x14ac:dyDescent="0.3">
      <c r="A16" s="26"/>
    </row>
    <row r="17" spans="1:1" s="23" customFormat="1" x14ac:dyDescent="0.3">
      <c r="A17" s="26"/>
    </row>
    <row r="18" spans="1:1" s="23" customFormat="1" x14ac:dyDescent="0.3">
      <c r="A18" s="26"/>
    </row>
    <row r="19" spans="1:1" s="23" customFormat="1" x14ac:dyDescent="0.3">
      <c r="A19" s="26"/>
    </row>
    <row r="20" spans="1:1" s="23" customFormat="1" x14ac:dyDescent="0.3">
      <c r="A20" s="26"/>
    </row>
    <row r="21" spans="1:1" s="23" customFormat="1" x14ac:dyDescent="0.3">
      <c r="A21" s="2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C048-F6EC-4D32-A9E0-61A83309EDC6}">
  <dimension ref="A1:C13"/>
  <sheetViews>
    <sheetView workbookViewId="0"/>
  </sheetViews>
  <sheetFormatPr defaultRowHeight="14.4" x14ac:dyDescent="0.3"/>
  <cols>
    <col min="1" max="1" width="143.5546875" customWidth="1"/>
    <col min="2" max="3" width="15.88671875" customWidth="1"/>
    <col min="8" max="8" width="30.88671875" customWidth="1"/>
  </cols>
  <sheetData>
    <row r="1" spans="1:3" ht="43.2" customHeight="1" thickBot="1" x14ac:dyDescent="0.35">
      <c r="A1" s="5" t="s">
        <v>36</v>
      </c>
    </row>
    <row r="2" spans="1:3" ht="25.8" customHeight="1" x14ac:dyDescent="0.3">
      <c r="A2" s="63"/>
      <c r="B2" s="63" t="s">
        <v>2</v>
      </c>
      <c r="C2" s="63" t="s">
        <v>3</v>
      </c>
    </row>
    <row r="3" spans="1:3" ht="25.8" customHeight="1" thickBot="1" x14ac:dyDescent="0.35">
      <c r="A3" s="64"/>
      <c r="B3" s="64"/>
      <c r="C3" s="64" t="s">
        <v>0</v>
      </c>
    </row>
    <row r="4" spans="1:3" ht="29.4" customHeight="1" thickTop="1" thickBot="1" x14ac:dyDescent="0.35">
      <c r="A4" s="3" t="s">
        <v>85</v>
      </c>
      <c r="B4" s="3"/>
      <c r="C4" s="3"/>
    </row>
    <row r="5" spans="1:3" s="2" customFormat="1" ht="59.4" customHeight="1" thickTop="1" thickBot="1" x14ac:dyDescent="0.35">
      <c r="A5" s="3" t="s">
        <v>78</v>
      </c>
      <c r="B5" s="4"/>
      <c r="C5" s="4">
        <v>1</v>
      </c>
    </row>
    <row r="6" spans="1:3" s="2" customFormat="1" ht="59.4" customHeight="1" thickTop="1" thickBot="1" x14ac:dyDescent="0.35">
      <c r="A6" s="3" t="s">
        <v>79</v>
      </c>
      <c r="B6" s="4"/>
      <c r="C6" s="4">
        <v>3</v>
      </c>
    </row>
    <row r="7" spans="1:3" s="2" customFormat="1" ht="59.4" customHeight="1" thickTop="1" thickBot="1" x14ac:dyDescent="0.35">
      <c r="A7" s="3" t="s">
        <v>82</v>
      </c>
      <c r="B7" s="4">
        <v>1</v>
      </c>
      <c r="C7" s="4">
        <v>1</v>
      </c>
    </row>
    <row r="8" spans="1:3" s="2" customFormat="1" ht="59.4" customHeight="1" thickTop="1" thickBot="1" x14ac:dyDescent="0.35">
      <c r="A8" s="3" t="s">
        <v>81</v>
      </c>
      <c r="B8" s="4"/>
      <c r="C8" s="4">
        <v>1</v>
      </c>
    </row>
    <row r="9" spans="1:3" s="2" customFormat="1" ht="59.4" customHeight="1" thickTop="1" thickBot="1" x14ac:dyDescent="0.35">
      <c r="A9" s="3" t="s">
        <v>83</v>
      </c>
      <c r="B9" s="4"/>
      <c r="C9" s="4">
        <v>2</v>
      </c>
    </row>
    <row r="10" spans="1:3" s="2" customFormat="1" ht="29.4" customHeight="1" thickTop="1" thickBot="1" x14ac:dyDescent="0.35">
      <c r="A10" s="3" t="s">
        <v>86</v>
      </c>
      <c r="B10" s="4"/>
      <c r="C10" s="4"/>
    </row>
    <row r="11" spans="1:3" ht="59.4" customHeight="1" thickTop="1" thickBot="1" x14ac:dyDescent="0.35">
      <c r="A11" s="3" t="s">
        <v>84</v>
      </c>
      <c r="B11" s="4">
        <v>2</v>
      </c>
      <c r="C11" s="4">
        <v>1</v>
      </c>
    </row>
    <row r="12" spans="1:3" ht="59.4" customHeight="1" thickTop="1" thickBot="1" x14ac:dyDescent="0.35">
      <c r="A12" s="3" t="s">
        <v>93</v>
      </c>
      <c r="B12" s="4"/>
      <c r="C12" s="4">
        <v>4</v>
      </c>
    </row>
    <row r="13" spans="1:3" ht="15" thickTop="1" x14ac:dyDescent="0.3">
      <c r="A13" t="s">
        <v>1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DF8F-DAFC-44EF-A3E4-DB9A1B5B1417}">
  <dimension ref="A1:A17"/>
  <sheetViews>
    <sheetView workbookViewId="0"/>
  </sheetViews>
  <sheetFormatPr defaultRowHeight="14.4" x14ac:dyDescent="0.3"/>
  <cols>
    <col min="1" max="1" width="177" customWidth="1"/>
  </cols>
  <sheetData>
    <row r="1" spans="1:1" s="5" customFormat="1" ht="29.4" customHeight="1" x14ac:dyDescent="0.3">
      <c r="A1" s="5" t="s">
        <v>122</v>
      </c>
    </row>
    <row r="2" spans="1:1" ht="29.4" customHeight="1" x14ac:dyDescent="0.3">
      <c r="A2" s="6" t="s">
        <v>4</v>
      </c>
    </row>
    <row r="3" spans="1:1" ht="29.4" customHeight="1" x14ac:dyDescent="0.3">
      <c r="A3" s="7" t="s">
        <v>121</v>
      </c>
    </row>
    <row r="4" spans="1:1" ht="54" customHeight="1" x14ac:dyDescent="0.3">
      <c r="A4" s="7" t="s">
        <v>123</v>
      </c>
    </row>
    <row r="5" spans="1:1" ht="52.2" customHeight="1" x14ac:dyDescent="0.3">
      <c r="A5" s="7" t="s">
        <v>125</v>
      </c>
    </row>
    <row r="6" spans="1:1" ht="57" customHeight="1" x14ac:dyDescent="0.3">
      <c r="A6" s="6" t="s">
        <v>126</v>
      </c>
    </row>
    <row r="8" spans="1:1" ht="21" x14ac:dyDescent="0.3">
      <c r="A8" s="1"/>
    </row>
    <row r="9" spans="1:1" ht="21" x14ac:dyDescent="0.3">
      <c r="A9" s="1"/>
    </row>
    <row r="10" spans="1:1" ht="21" x14ac:dyDescent="0.3">
      <c r="A10" s="1"/>
    </row>
    <row r="11" spans="1:1" ht="21" x14ac:dyDescent="0.3">
      <c r="A11" s="1"/>
    </row>
    <row r="12" spans="1:1" ht="21" x14ac:dyDescent="0.3">
      <c r="A12" s="1"/>
    </row>
    <row r="13" spans="1:1" ht="21" x14ac:dyDescent="0.3">
      <c r="A13" s="1"/>
    </row>
    <row r="14" spans="1:1" ht="21" x14ac:dyDescent="0.3">
      <c r="A14" s="1"/>
    </row>
    <row r="15" spans="1:1" ht="21" x14ac:dyDescent="0.3">
      <c r="A15" s="1"/>
    </row>
    <row r="16" spans="1:1" ht="21" x14ac:dyDescent="0.3">
      <c r="A16" s="1"/>
    </row>
    <row r="17" spans="1:1" ht="21" x14ac:dyDescent="0.3">
      <c r="A1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73EE-B718-43A9-B15F-1A23B954B1BD}">
  <dimension ref="A1:F25"/>
  <sheetViews>
    <sheetView workbookViewId="0"/>
  </sheetViews>
  <sheetFormatPr defaultRowHeight="13.8" x14ac:dyDescent="0.3"/>
  <cols>
    <col min="1" max="1" width="51.88671875" style="44" customWidth="1"/>
    <col min="2" max="4" width="24.5546875" style="44" customWidth="1"/>
    <col min="5" max="6" width="23.88671875" style="44" customWidth="1"/>
    <col min="7" max="16384" width="8.88671875" style="44"/>
  </cols>
  <sheetData>
    <row r="1" spans="1:6" ht="25.2" customHeight="1" x14ac:dyDescent="0.3">
      <c r="A1" s="47" t="s">
        <v>101</v>
      </c>
    </row>
    <row r="2" spans="1:6" ht="22.2" customHeight="1" x14ac:dyDescent="0.3">
      <c r="A2" s="47" t="s">
        <v>94</v>
      </c>
    </row>
    <row r="3" spans="1:6" ht="20.399999999999999" customHeight="1" x14ac:dyDescent="0.3">
      <c r="A3" s="36" t="s">
        <v>113</v>
      </c>
    </row>
    <row r="4" spans="1:6" ht="20.399999999999999" customHeight="1" x14ac:dyDescent="0.3">
      <c r="A4" s="36" t="s">
        <v>116</v>
      </c>
    </row>
    <row r="5" spans="1:6" ht="20.399999999999999" customHeight="1" x14ac:dyDescent="0.3">
      <c r="A5" s="36" t="s">
        <v>118</v>
      </c>
    </row>
    <row r="6" spans="1:6" ht="20.399999999999999" customHeight="1" x14ac:dyDescent="0.3">
      <c r="A6" s="36" t="s">
        <v>119</v>
      </c>
    </row>
    <row r="7" spans="1:6" ht="13.8" customHeight="1" x14ac:dyDescent="0.3"/>
    <row r="8" spans="1:6" ht="22.2" customHeight="1" x14ac:dyDescent="0.3">
      <c r="A8" s="47" t="s">
        <v>99</v>
      </c>
    </row>
    <row r="9" spans="1:6" ht="20.399999999999999" customHeight="1" x14ac:dyDescent="0.3">
      <c r="A9" s="36" t="s">
        <v>114</v>
      </c>
    </row>
    <row r="10" spans="1:6" ht="20.399999999999999" customHeight="1" x14ac:dyDescent="0.3">
      <c r="A10" s="36" t="s">
        <v>115</v>
      </c>
    </row>
    <row r="11" spans="1:6" ht="20.399999999999999" customHeight="1" x14ac:dyDescent="0.3">
      <c r="A11" s="36" t="s">
        <v>117</v>
      </c>
    </row>
    <row r="12" spans="1:6" ht="20.399999999999999" customHeight="1" x14ac:dyDescent="0.3">
      <c r="A12" s="36" t="s">
        <v>120</v>
      </c>
    </row>
    <row r="13" spans="1:6" s="36" customFormat="1" ht="22.8" customHeight="1" thickBot="1" x14ac:dyDescent="0.35"/>
    <row r="14" spans="1:6" s="36" customFormat="1" ht="35.4" thickBot="1" x14ac:dyDescent="0.35">
      <c r="A14" s="65"/>
      <c r="B14" s="45" t="s">
        <v>112</v>
      </c>
      <c r="C14" s="45" t="s">
        <v>102</v>
      </c>
      <c r="D14" s="45" t="s">
        <v>103</v>
      </c>
      <c r="E14" s="45" t="s">
        <v>110</v>
      </c>
      <c r="F14" s="45" t="s">
        <v>111</v>
      </c>
    </row>
    <row r="15" spans="1:6" s="36" customFormat="1" ht="18" thickBot="1" x14ac:dyDescent="0.35">
      <c r="A15" s="65"/>
      <c r="B15" s="46" t="s">
        <v>95</v>
      </c>
      <c r="C15" s="46" t="s">
        <v>95</v>
      </c>
      <c r="D15" s="46" t="s">
        <v>95</v>
      </c>
      <c r="E15" s="46" t="s">
        <v>95</v>
      </c>
      <c r="F15" s="46" t="s">
        <v>95</v>
      </c>
    </row>
    <row r="16" spans="1:6" s="36" customFormat="1" ht="24.6" customHeight="1" thickBot="1" x14ac:dyDescent="0.35">
      <c r="A16" s="33" t="s">
        <v>96</v>
      </c>
      <c r="B16" s="37">
        <v>1200</v>
      </c>
      <c r="C16" s="37">
        <v>1200</v>
      </c>
      <c r="D16" s="34"/>
      <c r="E16" s="37"/>
      <c r="F16" s="37"/>
    </row>
    <row r="17" spans="1:6" s="36" customFormat="1" ht="24.6" customHeight="1" thickBot="1" x14ac:dyDescent="0.35">
      <c r="A17" s="33" t="s">
        <v>97</v>
      </c>
      <c r="B17" s="37">
        <v>10</v>
      </c>
      <c r="C17" s="37">
        <v>10</v>
      </c>
      <c r="D17" s="34"/>
      <c r="E17" s="37"/>
      <c r="F17" s="37"/>
    </row>
    <row r="18" spans="1:6" s="36" customFormat="1" ht="24.6" customHeight="1" thickBot="1" x14ac:dyDescent="0.35">
      <c r="A18" s="33" t="s">
        <v>98</v>
      </c>
      <c r="B18" s="37">
        <v>12000</v>
      </c>
      <c r="C18" s="37">
        <v>12000</v>
      </c>
      <c r="D18" s="34"/>
      <c r="E18" s="37">
        <f>E16*E17</f>
        <v>0</v>
      </c>
      <c r="F18" s="37">
        <f>F16*F17</f>
        <v>0</v>
      </c>
    </row>
    <row r="19" spans="1:6" s="36" customFormat="1" ht="24.6" customHeight="1" thickBot="1" x14ac:dyDescent="0.35">
      <c r="A19" s="33" t="s">
        <v>104</v>
      </c>
      <c r="B19" s="48">
        <v>40</v>
      </c>
      <c r="C19" s="48">
        <v>37</v>
      </c>
      <c r="D19" s="34"/>
      <c r="E19" s="48"/>
      <c r="F19" s="48"/>
    </row>
    <row r="20" spans="1:6" s="36" customFormat="1" ht="24.6" customHeight="1" thickBot="1" x14ac:dyDescent="0.35">
      <c r="A20" s="38" t="s">
        <v>100</v>
      </c>
      <c r="B20" s="39"/>
      <c r="C20" s="39"/>
      <c r="D20" s="34"/>
      <c r="E20" s="40"/>
      <c r="F20" s="40"/>
    </row>
    <row r="21" spans="1:6" s="36" customFormat="1" ht="24.6" customHeight="1" thickBot="1" x14ac:dyDescent="0.35">
      <c r="A21" s="33" t="s">
        <v>105</v>
      </c>
      <c r="B21" s="41">
        <v>480000</v>
      </c>
      <c r="C21" s="41">
        <v>444000</v>
      </c>
      <c r="D21" s="41"/>
      <c r="E21" s="41"/>
      <c r="F21" s="41"/>
    </row>
    <row r="22" spans="1:6" s="36" customFormat="1" ht="24.6" customHeight="1" thickBot="1" x14ac:dyDescent="0.35">
      <c r="A22" s="33" t="s">
        <v>106</v>
      </c>
      <c r="B22" s="41">
        <v>96000</v>
      </c>
      <c r="C22" s="41">
        <v>103500</v>
      </c>
      <c r="D22" s="41"/>
      <c r="E22" s="41"/>
      <c r="F22" s="41"/>
    </row>
    <row r="23" spans="1:6" s="36" customFormat="1" ht="24.6" customHeight="1" thickBot="1" x14ac:dyDescent="0.35">
      <c r="A23" s="33" t="s">
        <v>107</v>
      </c>
      <c r="B23" s="41">
        <v>384000</v>
      </c>
      <c r="C23" s="42">
        <v>340500</v>
      </c>
      <c r="D23" s="41"/>
      <c r="E23" s="41">
        <f>E21-E22</f>
        <v>0</v>
      </c>
      <c r="F23" s="41">
        <f>F21-F22</f>
        <v>0</v>
      </c>
    </row>
    <row r="24" spans="1:6" ht="24.6" customHeight="1" thickBot="1" x14ac:dyDescent="0.35">
      <c r="A24" s="33" t="s">
        <v>108</v>
      </c>
      <c r="B24" s="43">
        <v>500000</v>
      </c>
      <c r="C24" s="43">
        <v>470000</v>
      </c>
      <c r="D24" s="41"/>
      <c r="E24" s="41"/>
      <c r="F24" s="41"/>
    </row>
    <row r="25" spans="1:6" ht="24.6" customHeight="1" thickTop="1" thickBot="1" x14ac:dyDescent="0.35">
      <c r="A25" s="33" t="s">
        <v>109</v>
      </c>
      <c r="B25" s="35">
        <v>-116000</v>
      </c>
      <c r="C25" s="35">
        <v>-129500</v>
      </c>
      <c r="D25" s="35">
        <v>-13500</v>
      </c>
      <c r="E25" s="35">
        <f>E23-E24</f>
        <v>0</v>
      </c>
      <c r="F25" s="35">
        <f>F23-F24</f>
        <v>0</v>
      </c>
    </row>
  </sheetData>
  <mergeCells count="1">
    <mergeCell ref="A14:A15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Task 5 Instructions</vt:lpstr>
      <vt:lpstr>Production</vt:lpstr>
      <vt:lpstr>Rates paid (£) per unit</vt:lpstr>
      <vt:lpstr>Cost forecast</vt:lpstr>
      <vt:lpstr>Task 5 - Production Solution</vt:lpstr>
      <vt:lpstr>Task 5 - Cost forecast Solution</vt:lpstr>
      <vt:lpstr>Task 5 - Marking Scheme</vt:lpstr>
      <vt:lpstr>Task 6 Instructions</vt:lpstr>
      <vt:lpstr>Budgets and Variances</vt:lpstr>
      <vt:lpstr>Task 6 - Solutions</vt:lpstr>
      <vt:lpstr>Task 6 - Marking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 Bi Yasin</dc:creator>
  <cp:lastModifiedBy>Safina Bi Yasin</cp:lastModifiedBy>
  <dcterms:created xsi:type="dcterms:W3CDTF">2022-05-14T13:51:16Z</dcterms:created>
  <dcterms:modified xsi:type="dcterms:W3CDTF">2022-07-14T17:52:58Z</dcterms:modified>
</cp:coreProperties>
</file>